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90" windowWidth="14955" windowHeight="8895" activeTab="2"/>
  </bookViews>
  <sheets>
    <sheet name="Day 1" sheetId="1" r:id="rId1"/>
    <sheet name="Day 2" sheetId="2" r:id="rId2"/>
    <sheet name="Day 3" sheetId="3" r:id="rId3"/>
  </sheets>
  <definedNames>
    <definedName name="_xlnm.Print_Area" localSheetId="0">'Day 1'!$AQ$4:$AY$42</definedName>
    <definedName name="_xlnm.Print_Area" localSheetId="1">'Day 2'!$AQ$4:$AY$42</definedName>
    <definedName name="_xlnm.Print_Area" localSheetId="2">'Day 3'!$AQ$4:$AY$42</definedName>
  </definedNames>
  <calcPr calcId="145621"/>
</workbook>
</file>

<file path=xl/sharedStrings.xml><?xml version="1.0" encoding="utf-8"?>
<sst xmlns="http://schemas.openxmlformats.org/spreadsheetml/2006/main" count="666" uniqueCount="160">
  <si>
    <t>S30</t>
  </si>
  <si>
    <t>S29</t>
  </si>
  <si>
    <t>S28</t>
  </si>
  <si>
    <t>S27</t>
  </si>
  <si>
    <t>S26</t>
  </si>
  <si>
    <t>S25</t>
  </si>
  <si>
    <t>S24</t>
  </si>
  <si>
    <t>S23</t>
  </si>
  <si>
    <t>S22</t>
  </si>
  <si>
    <t>S21</t>
  </si>
  <si>
    <t>S20</t>
  </si>
  <si>
    <t>S19</t>
  </si>
  <si>
    <t>S18</t>
  </si>
  <si>
    <t>S17</t>
  </si>
  <si>
    <t>S16</t>
  </si>
  <si>
    <t>S15</t>
  </si>
  <si>
    <t>S14</t>
  </si>
  <si>
    <t>S13</t>
  </si>
  <si>
    <t>S12</t>
  </si>
  <si>
    <t>S11</t>
  </si>
  <si>
    <t>S10</t>
  </si>
  <si>
    <t xml:space="preserve">S9 </t>
  </si>
  <si>
    <t>S8</t>
  </si>
  <si>
    <t>S7</t>
  </si>
  <si>
    <t>S6</t>
  </si>
  <si>
    <t>S5</t>
  </si>
  <si>
    <t>S4</t>
  </si>
  <si>
    <t>S3</t>
  </si>
  <si>
    <t>S2</t>
  </si>
  <si>
    <t>S 1</t>
  </si>
  <si>
    <t>Grade:</t>
  </si>
  <si>
    <t xml:space="preserve">Sip Smart Drink Diary Report </t>
  </si>
  <si>
    <t>Milk</t>
  </si>
  <si>
    <t>Energy Drink</t>
  </si>
  <si>
    <t>Coffee</t>
  </si>
  <si>
    <t>Iced Tea</t>
  </si>
  <si>
    <t>Iced Coffee</t>
  </si>
  <si>
    <t>Pop</t>
  </si>
  <si>
    <t>Diet Pop</t>
  </si>
  <si>
    <t>Water</t>
  </si>
  <si>
    <t>Drink</t>
  </si>
  <si>
    <t xml:space="preserve">Size </t>
  </si>
  <si>
    <t>S (250ml)</t>
  </si>
  <si>
    <t>M (500ml)</t>
  </si>
  <si>
    <t>L (1 L)</t>
  </si>
  <si>
    <t>Flavoured Milk</t>
  </si>
  <si>
    <t>100% Juice</t>
  </si>
  <si>
    <t>S (200ml)</t>
  </si>
  <si>
    <t>L (695ml)</t>
  </si>
  <si>
    <t>Fruity Drink</t>
  </si>
  <si>
    <t>M (355-473ml)</t>
  </si>
  <si>
    <t>Sugary Drink</t>
  </si>
  <si>
    <t>Ice Slurpie</t>
  </si>
  <si>
    <t>XL (1.9L)</t>
  </si>
  <si>
    <t>S (237ml)</t>
  </si>
  <si>
    <t>Sports Drink</t>
  </si>
  <si>
    <t>L (710ml)</t>
  </si>
  <si>
    <t>Tea</t>
  </si>
  <si>
    <t xml:space="preserve">Herb Tea </t>
  </si>
  <si>
    <t>Bubble Tea</t>
  </si>
  <si>
    <t xml:space="preserve">sugar cubes/ </t>
  </si>
  <si>
    <t>size</t>
  </si>
  <si>
    <t>drink</t>
  </si>
  <si>
    <t>caffeine in mg/</t>
  </si>
  <si>
    <t>(not cola)</t>
  </si>
  <si>
    <t>(not Cola)</t>
  </si>
  <si>
    <t>Diet Pop:COLA</t>
  </si>
  <si>
    <t>chocolate</t>
  </si>
  <si>
    <t xml:space="preserve">Number of students in class: </t>
  </si>
  <si>
    <t># / drink</t>
  </si>
  <si>
    <t>Iced</t>
  </si>
  <si>
    <t xml:space="preserve">Diet </t>
  </si>
  <si>
    <t>Energy</t>
  </si>
  <si>
    <t>mg of caffeine/ drink</t>
  </si>
  <si>
    <t>Choco</t>
  </si>
  <si>
    <t>chocolate milk</t>
  </si>
  <si>
    <t>pop</t>
  </si>
  <si>
    <t>energy drinks</t>
  </si>
  <si>
    <t>tea</t>
  </si>
  <si>
    <t>mg</t>
  </si>
  <si>
    <t>Caffeine from drink/class</t>
  </si>
  <si>
    <t>root beer</t>
  </si>
  <si>
    <t xml:space="preserve">School: </t>
  </si>
  <si>
    <t xml:space="preserve">Milk/ class </t>
  </si>
  <si>
    <t xml:space="preserve">caffeine/ class: </t>
  </si>
  <si>
    <t>coffee</t>
  </si>
  <si>
    <t>Milkshakes</t>
  </si>
  <si>
    <t>S (310-325ml)</t>
  </si>
  <si>
    <t>M (473ml)</t>
  </si>
  <si>
    <t>Plant Based Beverages (rice, almond, etc.)</t>
  </si>
  <si>
    <t>Vegetable Juice</t>
  </si>
  <si>
    <t>S (150-175ml)</t>
  </si>
  <si>
    <t>M (340-500ml)</t>
  </si>
  <si>
    <t>sugar free</t>
  </si>
  <si>
    <t>M (444-473ml)</t>
  </si>
  <si>
    <t>S (250-375ml)</t>
  </si>
  <si>
    <t>M (437-500ml)</t>
  </si>
  <si>
    <t>L (625ml)</t>
  </si>
  <si>
    <t>S (250-325ml)</t>
  </si>
  <si>
    <t>M (473-500ml)</t>
  </si>
  <si>
    <t>S (200-300ml)</t>
  </si>
  <si>
    <t>M (340-473ml)</t>
  </si>
  <si>
    <t>L (591-695ml)</t>
  </si>
  <si>
    <t>L (547-695ml)</t>
  </si>
  <si>
    <t>XL (1L)</t>
  </si>
  <si>
    <t>S (250-312ml)</t>
  </si>
  <si>
    <t>L (695ml-1L)</t>
  </si>
  <si>
    <t>L (591-710ml)</t>
  </si>
  <si>
    <t>M (330-355ml)</t>
  </si>
  <si>
    <t>L (550-590ml)</t>
  </si>
  <si>
    <t>M (591ml)</t>
  </si>
  <si>
    <t>L (625mL)</t>
  </si>
  <si>
    <t>M (400-500ml)</t>
  </si>
  <si>
    <t>total sugar/</t>
  </si>
  <si>
    <t>E Drink</t>
  </si>
  <si>
    <t>decaf</t>
  </si>
  <si>
    <t>Specialty</t>
  </si>
  <si>
    <t>iced tea</t>
  </si>
  <si>
    <t>Pop: COLA +</t>
  </si>
  <si>
    <t>Flavoured Milk &amp; Soy Beverages</t>
  </si>
  <si>
    <t>Plain Milk &amp; Soy Beverages</t>
  </si>
  <si>
    <t>or Decaf Tea</t>
  </si>
  <si>
    <t>Specialty Coffees (Latte, Cappuccino, etc.)</t>
  </si>
  <si>
    <t>Decaf Coffee</t>
  </si>
  <si>
    <t>Drink Diary Day #:</t>
  </si>
  <si>
    <t>Teacher:</t>
  </si>
  <si>
    <t>Date:</t>
  </si>
  <si>
    <t>Sugar from Milk vs. Flavoured Milk</t>
  </si>
  <si>
    <t>Plain Milks</t>
  </si>
  <si>
    <t>Flavoured Milks</t>
  </si>
  <si>
    <t xml:space="preserve">Max. tsp of free sugars per day: </t>
  </si>
  <si>
    <t>Actual tsp of free sugar/class</t>
  </si>
  <si>
    <t>Max. tsp recommended/class</t>
  </si>
  <si>
    <t xml:space="preserve">Tsp sugar from 100% juice: </t>
  </si>
  <si>
    <t xml:space="preserve">Tsp sugar from pop: </t>
  </si>
  <si>
    <t>Total sugar</t>
  </si>
  <si>
    <t xml:space="preserve">tsp </t>
  </si>
  <si>
    <t>per class</t>
  </si>
  <si>
    <t>Total caffeine</t>
  </si>
  <si>
    <t>Sometimes Drinks</t>
  </si>
  <si>
    <t>Avoid Drinks</t>
  </si>
  <si>
    <t>Teaspoons of Sugar from:</t>
  </si>
  <si>
    <t>Everyday Drinks</t>
  </si>
  <si>
    <t>Coconut Water</t>
  </si>
  <si>
    <t>M (300-473ml)</t>
  </si>
  <si>
    <t>L (500-625ml)</t>
  </si>
  <si>
    <t>S (180-200ml)</t>
  </si>
  <si>
    <t>M (200-473ml)</t>
  </si>
  <si>
    <t>Number of Students in Class:</t>
  </si>
  <si>
    <t>Total Teaspoons Sugar per Class</t>
  </si>
  <si>
    <t>Free Sugar (Flavoured Milks only)/size</t>
  </si>
  <si>
    <t>(natural and free sugars)</t>
  </si>
  <si>
    <t xml:space="preserve">L/ class </t>
  </si>
  <si>
    <t>L/ class</t>
  </si>
  <si>
    <t>Water/ class</t>
  </si>
  <si>
    <t>Pop/ class</t>
  </si>
  <si>
    <t>tsp</t>
  </si>
  <si>
    <t>SIP SMART DRINK DIARY #1 RESULTS</t>
  </si>
  <si>
    <t>SIP SMART DRINK DIARY #2 RESULTS</t>
  </si>
  <si>
    <t>SIP SMART DRINK DIARY #3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</si>
</sst>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 wrapText="1"/>
      <protection locked="0"/>
    </xf>
    <xf numFmtId="0" fontId="0" fillId="8" borderId="2" xfId="0" applyFont="1" applyFill="1" applyBorder="1" applyAlignment="1" applyProtection="1">
      <alignment horizontal="center" vertical="center" wrapText="1"/>
      <protection locked="0"/>
    </xf>
    <xf numFmtId="0" fontId="0" fillId="9" borderId="2" xfId="0" applyFont="1" applyFill="1" applyBorder="1" applyAlignment="1" applyProtection="1">
      <alignment horizontal="center" vertical="center"/>
      <protection locked="0"/>
    </xf>
    <xf numFmtId="0" fontId="0" fillId="10" borderId="2" xfId="0" applyFont="1" applyFill="1" applyBorder="1" applyAlignment="1" applyProtection="1">
      <alignment horizontal="center" vertical="center"/>
      <protection locked="0"/>
    </xf>
    <xf numFmtId="0" fontId="0" fillId="11" borderId="2" xfId="0" applyFont="1" applyFill="1" applyBorder="1" applyAlignment="1" applyProtection="1">
      <alignment horizontal="center" vertical="center"/>
      <protection locked="0"/>
    </xf>
    <xf numFmtId="0" fontId="0" fillId="12" borderId="2" xfId="0" applyFont="1" applyFill="1" applyBorder="1" applyAlignment="1" applyProtection="1">
      <alignment horizontal="center" vertical="center"/>
      <protection locked="0"/>
    </xf>
    <xf numFmtId="0" fontId="0" fillId="13" borderId="2" xfId="0" applyFont="1" applyFill="1" applyBorder="1" applyAlignment="1" applyProtection="1">
      <alignment horizontal="center" vertical="center"/>
      <protection locked="0"/>
    </xf>
    <xf numFmtId="0" fontId="0" fillId="14" borderId="2" xfId="0" applyFont="1" applyFill="1" applyBorder="1" applyAlignment="1" applyProtection="1">
      <alignment horizontal="center" vertical="center"/>
      <protection locked="0"/>
    </xf>
    <xf numFmtId="0" fontId="0" fillId="15" borderId="2" xfId="0" applyFont="1" applyFill="1" applyBorder="1" applyAlignment="1" applyProtection="1">
      <alignment horizontal="center" vertical="center"/>
      <protection locked="0"/>
    </xf>
    <xf numFmtId="0" fontId="0" fillId="16" borderId="2" xfId="0" applyFont="1" applyFill="1" applyBorder="1" applyAlignment="1" applyProtection="1">
      <alignment horizontal="center" vertical="center"/>
      <protection locked="0"/>
    </xf>
    <xf numFmtId="0" fontId="0" fillId="17" borderId="2" xfId="0" applyFont="1" applyFill="1" applyBorder="1" applyAlignment="1" applyProtection="1">
      <alignment horizontal="center" vertical="center"/>
      <protection locked="0"/>
    </xf>
    <xf numFmtId="0" fontId="0" fillId="17" borderId="4" xfId="0" applyFont="1" applyFill="1" applyBorder="1" applyAlignment="1" applyProtection="1">
      <alignment horizontal="center" vertical="center"/>
      <protection locked="0"/>
    </xf>
    <xf numFmtId="0" fontId="0" fillId="16" borderId="4" xfId="0" applyFont="1" applyFill="1" applyBorder="1" applyAlignment="1" applyProtection="1">
      <alignment horizontal="center" vertical="center"/>
      <protection locked="0"/>
    </xf>
    <xf numFmtId="0" fontId="0" fillId="18" borderId="2" xfId="0" applyFont="1" applyFill="1" applyBorder="1" applyAlignment="1" applyProtection="1">
      <alignment horizontal="center" vertical="center"/>
      <protection locked="0"/>
    </xf>
    <xf numFmtId="0" fontId="0" fillId="18" borderId="5" xfId="0" applyFont="1" applyFill="1" applyBorder="1" applyAlignment="1" applyProtection="1">
      <alignment horizontal="center" vertical="center"/>
      <protection locked="0"/>
    </xf>
    <xf numFmtId="0" fontId="0" fillId="19" borderId="5" xfId="0" applyFont="1" applyFill="1" applyBorder="1" applyAlignment="1" applyProtection="1">
      <alignment horizontal="center" vertical="center"/>
      <protection locked="0"/>
    </xf>
    <xf numFmtId="0" fontId="0" fillId="20" borderId="2" xfId="0" applyFont="1" applyFill="1" applyBorder="1" applyAlignment="1" applyProtection="1">
      <alignment horizontal="center" vertical="center"/>
      <protection locked="0"/>
    </xf>
    <xf numFmtId="0" fontId="0" fillId="21" borderId="2" xfId="0" applyFont="1" applyFill="1" applyBorder="1" applyAlignment="1" applyProtection="1">
      <alignment horizontal="center" vertical="center"/>
      <protection locked="0"/>
    </xf>
    <xf numFmtId="0" fontId="0" fillId="22" borderId="2" xfId="0" applyFont="1" applyFill="1" applyBorder="1" applyAlignment="1" applyProtection="1">
      <alignment horizontal="center" vertical="center"/>
      <protection locked="0"/>
    </xf>
    <xf numFmtId="0" fontId="0" fillId="23" borderId="2" xfId="0" applyFont="1" applyFill="1" applyBorder="1" applyAlignment="1" applyProtection="1">
      <alignment horizontal="center" vertical="center"/>
      <protection locked="0"/>
    </xf>
    <xf numFmtId="0" fontId="0" fillId="23" borderId="5" xfId="0" applyFont="1" applyFill="1" applyBorder="1" applyAlignment="1" applyProtection="1">
      <alignment horizontal="center" vertical="center"/>
      <protection locked="0"/>
    </xf>
    <xf numFmtId="0" fontId="0" fillId="24" borderId="5" xfId="0" applyFont="1" applyFill="1" applyBorder="1" applyAlignment="1" applyProtection="1">
      <alignment horizontal="center" vertical="center"/>
      <protection locked="0"/>
    </xf>
    <xf numFmtId="0" fontId="0" fillId="24" borderId="2" xfId="0" applyFont="1" applyFill="1" applyBorder="1" applyAlignment="1" applyProtection="1">
      <alignment horizontal="center" vertical="center"/>
      <protection locked="0"/>
    </xf>
    <xf numFmtId="0" fontId="0" fillId="25" borderId="2" xfId="0" applyFont="1" applyFill="1" applyBorder="1" applyAlignment="1" applyProtection="1">
      <alignment horizontal="center" vertical="center"/>
      <protection locked="0"/>
    </xf>
    <xf numFmtId="0" fontId="0" fillId="26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0" fillId="27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27" borderId="0" xfId="0" applyFont="1" applyFill="1" applyProtection="1">
      <protection locked="0"/>
    </xf>
    <xf numFmtId="0" fontId="0" fillId="4" borderId="2" xfId="0" applyFont="1" applyFill="1" applyBorder="1" applyProtection="1">
      <protection locked="0"/>
    </xf>
    <xf numFmtId="0" fontId="0" fillId="5" borderId="2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vertical="center"/>
      <protection locked="0"/>
    </xf>
    <xf numFmtId="0" fontId="0" fillId="6" borderId="5" xfId="0" applyFont="1" applyFill="1" applyBorder="1" applyProtection="1">
      <protection locked="0"/>
    </xf>
    <xf numFmtId="0" fontId="7" fillId="6" borderId="2" xfId="0" applyFont="1" applyFill="1" applyBorder="1" applyAlignment="1" applyProtection="1">
      <alignment vertical="center"/>
      <protection locked="0"/>
    </xf>
    <xf numFmtId="0" fontId="1" fillId="7" borderId="2" xfId="0" applyFont="1" applyFill="1" applyBorder="1" applyProtection="1">
      <protection locked="0"/>
    </xf>
    <xf numFmtId="0" fontId="0" fillId="7" borderId="2" xfId="0" applyFont="1" applyFill="1" applyBorder="1" applyProtection="1">
      <protection locked="0"/>
    </xf>
    <xf numFmtId="0" fontId="0" fillId="8" borderId="5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0" fillId="9" borderId="2" xfId="0" applyFont="1" applyFill="1" applyBorder="1" applyProtection="1">
      <protection locked="0"/>
    </xf>
    <xf numFmtId="0" fontId="1" fillId="10" borderId="2" xfId="0" applyFont="1" applyFill="1" applyBorder="1" applyProtection="1">
      <protection locked="0"/>
    </xf>
    <xf numFmtId="0" fontId="0" fillId="10" borderId="5" xfId="0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0" fontId="0" fillId="11" borderId="2" xfId="0" applyFont="1" applyFill="1" applyBorder="1" applyProtection="1">
      <protection locked="0"/>
    </xf>
    <xf numFmtId="0" fontId="0" fillId="11" borderId="0" xfId="0" applyFont="1" applyFill="1" applyProtection="1">
      <protection locked="0"/>
    </xf>
    <xf numFmtId="0" fontId="1" fillId="12" borderId="2" xfId="0" applyFont="1" applyFill="1" applyBorder="1" applyProtection="1">
      <protection locked="0"/>
    </xf>
    <xf numFmtId="0" fontId="0" fillId="12" borderId="2" xfId="0" applyFont="1" applyFill="1" applyBorder="1" applyProtection="1">
      <protection locked="0"/>
    </xf>
    <xf numFmtId="0" fontId="0" fillId="12" borderId="2" xfId="0" applyFont="1" applyFill="1" applyBorder="1" applyProtection="1">
      <protection locked="0"/>
    </xf>
    <xf numFmtId="0" fontId="1" fillId="13" borderId="2" xfId="0" applyFont="1" applyFill="1" applyBorder="1" applyProtection="1">
      <protection locked="0"/>
    </xf>
    <xf numFmtId="0" fontId="0" fillId="13" borderId="2" xfId="0" applyFont="1" applyFill="1" applyBorder="1" applyProtection="1">
      <protection locked="0"/>
    </xf>
    <xf numFmtId="0" fontId="1" fillId="14" borderId="2" xfId="0" applyFont="1" applyFill="1" applyBorder="1" applyProtection="1">
      <protection locked="0"/>
    </xf>
    <xf numFmtId="0" fontId="0" fillId="14" borderId="2" xfId="0" applyFont="1" applyFill="1" applyBorder="1" applyProtection="1">
      <protection locked="0"/>
    </xf>
    <xf numFmtId="0" fontId="1" fillId="15" borderId="2" xfId="0" applyFont="1" applyFill="1" applyBorder="1" applyProtection="1">
      <protection locked="0"/>
    </xf>
    <xf numFmtId="0" fontId="0" fillId="15" borderId="2" xfId="0" applyFont="1" applyFill="1" applyBorder="1" applyProtection="1">
      <protection locked="0"/>
    </xf>
    <xf numFmtId="0" fontId="1" fillId="16" borderId="2" xfId="0" applyFont="1" applyFill="1" applyBorder="1" applyProtection="1">
      <protection locked="0"/>
    </xf>
    <xf numFmtId="0" fontId="0" fillId="16" borderId="2" xfId="0" applyFont="1" applyFill="1" applyBorder="1" applyProtection="1">
      <protection locked="0"/>
    </xf>
    <xf numFmtId="0" fontId="1" fillId="17" borderId="2" xfId="0" applyFont="1" applyFill="1" applyBorder="1" applyProtection="1">
      <protection locked="0"/>
    </xf>
    <xf numFmtId="0" fontId="0" fillId="17" borderId="2" xfId="0" applyFont="1" applyFill="1" applyBorder="1" applyProtection="1">
      <protection locked="0"/>
    </xf>
    <xf numFmtId="0" fontId="1" fillId="17" borderId="4" xfId="0" applyFont="1" applyFill="1" applyBorder="1" applyProtection="1">
      <protection locked="0"/>
    </xf>
    <xf numFmtId="0" fontId="0" fillId="17" borderId="4" xfId="0" applyFont="1" applyFill="1" applyBorder="1" applyProtection="1">
      <protection locked="0"/>
    </xf>
    <xf numFmtId="0" fontId="1" fillId="16" borderId="4" xfId="0" applyFont="1" applyFill="1" applyBorder="1" applyProtection="1">
      <protection locked="0"/>
    </xf>
    <xf numFmtId="0" fontId="0" fillId="16" borderId="4" xfId="0" applyFont="1" applyFill="1" applyBorder="1" applyProtection="1">
      <protection locked="0"/>
    </xf>
    <xf numFmtId="0" fontId="1" fillId="18" borderId="2" xfId="0" applyFont="1" applyFill="1" applyBorder="1" applyProtection="1">
      <protection locked="0"/>
    </xf>
    <xf numFmtId="0" fontId="0" fillId="18" borderId="2" xfId="0" applyFont="1" applyFill="1" applyBorder="1" applyProtection="1">
      <protection locked="0"/>
    </xf>
    <xf numFmtId="0" fontId="0" fillId="18" borderId="5" xfId="0" applyFont="1" applyFill="1" applyBorder="1" applyProtection="1">
      <protection locked="0"/>
    </xf>
    <xf numFmtId="0" fontId="1" fillId="19" borderId="2" xfId="0" applyFont="1" applyFill="1" applyBorder="1" applyProtection="1">
      <protection locked="0"/>
    </xf>
    <xf numFmtId="0" fontId="0" fillId="19" borderId="5" xfId="0" applyFont="1" applyFill="1" applyBorder="1" applyProtection="1">
      <protection locked="0"/>
    </xf>
    <xf numFmtId="0" fontId="1" fillId="20" borderId="2" xfId="0" applyFont="1" applyFill="1" applyBorder="1" applyProtection="1">
      <protection locked="0"/>
    </xf>
    <xf numFmtId="0" fontId="0" fillId="20" borderId="2" xfId="0" applyFont="1" applyFill="1" applyBorder="1" applyProtection="1">
      <protection locked="0"/>
    </xf>
    <xf numFmtId="0" fontId="1" fillId="21" borderId="2" xfId="0" applyFont="1" applyFill="1" applyBorder="1" applyProtection="1">
      <protection locked="0"/>
    </xf>
    <xf numFmtId="0" fontId="0" fillId="21" borderId="2" xfId="0" applyFont="1" applyFill="1" applyBorder="1" applyProtection="1">
      <protection locked="0"/>
    </xf>
    <xf numFmtId="0" fontId="1" fillId="22" borderId="2" xfId="0" applyFont="1" applyFill="1" applyBorder="1" applyProtection="1">
      <protection locked="0"/>
    </xf>
    <xf numFmtId="0" fontId="0" fillId="22" borderId="2" xfId="0" applyFont="1" applyFill="1" applyBorder="1" applyProtection="1">
      <protection locked="0"/>
    </xf>
    <xf numFmtId="0" fontId="1" fillId="23" borderId="2" xfId="0" applyFont="1" applyFill="1" applyBorder="1" applyProtection="1">
      <protection locked="0"/>
    </xf>
    <xf numFmtId="0" fontId="0" fillId="23" borderId="2" xfId="0" applyFont="1" applyFill="1" applyBorder="1" applyProtection="1">
      <protection locked="0"/>
    </xf>
    <xf numFmtId="0" fontId="0" fillId="23" borderId="3" xfId="0" applyFont="1" applyFill="1" applyBorder="1" applyProtection="1">
      <protection locked="0"/>
    </xf>
    <xf numFmtId="0" fontId="0" fillId="23" borderId="5" xfId="0" applyFont="1" applyFill="1" applyBorder="1" applyProtection="1">
      <protection locked="0"/>
    </xf>
    <xf numFmtId="0" fontId="0" fillId="24" borderId="5" xfId="0" applyFont="1" applyFill="1" applyBorder="1" applyProtection="1">
      <protection locked="0"/>
    </xf>
    <xf numFmtId="0" fontId="1" fillId="25" borderId="2" xfId="0" applyFont="1" applyFill="1" applyBorder="1" applyProtection="1">
      <protection locked="0"/>
    </xf>
    <xf numFmtId="0" fontId="0" fillId="25" borderId="2" xfId="0" applyFont="1" applyFill="1" applyBorder="1" applyProtection="1">
      <protection locked="0"/>
    </xf>
    <xf numFmtId="0" fontId="1" fillId="26" borderId="2" xfId="0" applyFont="1" applyFill="1" applyBorder="1" applyProtection="1">
      <protection locked="0"/>
    </xf>
    <xf numFmtId="0" fontId="0" fillId="26" borderId="2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4" fillId="0" borderId="0" xfId="0" applyFont="1" applyProtection="1">
      <protection/>
    </xf>
    <xf numFmtId="0" fontId="0" fillId="0" borderId="3" xfId="0" applyFont="1" applyBorder="1" applyProtection="1">
      <protection/>
    </xf>
    <xf numFmtId="0" fontId="5" fillId="0" borderId="0" xfId="0" applyFont="1" applyProtection="1">
      <protection/>
    </xf>
    <xf numFmtId="0" fontId="0" fillId="0" borderId="6" xfId="0" applyFont="1" applyFill="1" applyBorder="1" applyProtection="1">
      <protection/>
    </xf>
    <xf numFmtId="0" fontId="0" fillId="0" borderId="7" xfId="0" applyFont="1" applyFill="1" applyBorder="1" applyProtection="1">
      <protection/>
    </xf>
    <xf numFmtId="0" fontId="0" fillId="0" borderId="0" xfId="0" applyFont="1" applyBorder="1" applyProtection="1">
      <protection/>
    </xf>
    <xf numFmtId="0" fontId="1" fillId="4" borderId="6" xfId="0" applyFont="1" applyFill="1" applyBorder="1" applyProtection="1">
      <protection/>
    </xf>
    <xf numFmtId="0" fontId="0" fillId="4" borderId="8" xfId="0" applyFont="1" applyFill="1" applyBorder="1" applyProtection="1">
      <protection/>
    </xf>
    <xf numFmtId="0" fontId="0" fillId="28" borderId="7" xfId="0" applyFont="1" applyFill="1" applyBorder="1" applyProtection="1">
      <protection/>
    </xf>
    <xf numFmtId="0" fontId="0" fillId="0" borderId="4" xfId="0" applyFont="1" applyBorder="1" applyProtection="1">
      <protection/>
    </xf>
    <xf numFmtId="0" fontId="0" fillId="0" borderId="9" xfId="0" applyFont="1" applyFill="1" applyBorder="1" applyProtection="1">
      <protection/>
    </xf>
    <xf numFmtId="0" fontId="0" fillId="0" borderId="10" xfId="0" applyFont="1" applyFill="1" applyBorder="1" applyProtection="1">
      <protection/>
    </xf>
    <xf numFmtId="0" fontId="0" fillId="4" borderId="11" xfId="0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28" borderId="12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1" fillId="29" borderId="6" xfId="0" applyFont="1" applyFill="1" applyBorder="1" applyProtection="1">
      <protection/>
    </xf>
    <xf numFmtId="0" fontId="0" fillId="29" borderId="8" xfId="0" applyFont="1" applyFill="1" applyBorder="1" applyProtection="1">
      <protection/>
    </xf>
    <xf numFmtId="0" fontId="1" fillId="29" borderId="7" xfId="0" applyFont="1" applyFill="1" applyBorder="1" applyProtection="1">
      <protection/>
    </xf>
    <xf numFmtId="0" fontId="0" fillId="29" borderId="11" xfId="0" applyFont="1" applyFill="1" applyBorder="1" applyProtection="1">
      <protection/>
    </xf>
    <xf numFmtId="0" fontId="0" fillId="29" borderId="0" xfId="0" applyFont="1" applyFill="1" applyBorder="1" applyProtection="1">
      <protection/>
    </xf>
    <xf numFmtId="1" fontId="1" fillId="29" borderId="12" xfId="0" applyNumberFormat="1" applyFont="1" applyFill="1" applyBorder="1" applyProtection="1">
      <protection/>
    </xf>
    <xf numFmtId="0" fontId="0" fillId="0" borderId="0" xfId="0" applyFont="1" applyFill="1" applyProtection="1">
      <protection/>
    </xf>
    <xf numFmtId="0" fontId="0" fillId="29" borderId="11" xfId="0" applyFont="1" applyFill="1" applyBorder="1" applyProtection="1">
      <protection/>
    </xf>
    <xf numFmtId="0" fontId="0" fillId="29" borderId="12" xfId="0" applyFont="1" applyFill="1" applyBorder="1" applyProtection="1">
      <protection/>
    </xf>
    <xf numFmtId="0" fontId="0" fillId="0" borderId="9" xfId="0" applyFont="1" applyBorder="1" applyProtection="1">
      <protection/>
    </xf>
    <xf numFmtId="0" fontId="1" fillId="4" borderId="13" xfId="0" applyFont="1" applyFill="1" applyBorder="1" applyProtection="1">
      <protection/>
    </xf>
    <xf numFmtId="164" fontId="1" fillId="4" borderId="13" xfId="0" applyNumberFormat="1" applyFont="1" applyFill="1" applyBorder="1" applyAlignment="1" applyProtection="1">
      <alignment horizontal="right"/>
      <protection/>
    </xf>
    <xf numFmtId="0" fontId="1" fillId="28" borderId="10" xfId="0" applyFont="1" applyFill="1" applyBorder="1" applyProtection="1">
      <protection/>
    </xf>
    <xf numFmtId="0" fontId="1" fillId="5" borderId="6" xfId="0" applyFont="1" applyFill="1" applyBorder="1" applyProtection="1">
      <protection/>
    </xf>
    <xf numFmtId="0" fontId="0" fillId="5" borderId="8" xfId="0" applyFont="1" applyFill="1" applyBorder="1" applyProtection="1">
      <protection/>
    </xf>
    <xf numFmtId="0" fontId="0" fillId="5" borderId="7" xfId="0" applyFont="1" applyFill="1" applyBorder="1" applyProtection="1">
      <protection/>
    </xf>
    <xf numFmtId="0" fontId="0" fillId="29" borderId="9" xfId="0" applyFont="1" applyFill="1" applyBorder="1" applyProtection="1">
      <protection/>
    </xf>
    <xf numFmtId="0" fontId="0" fillId="29" borderId="13" xfId="0" applyFont="1" applyFill="1" applyBorder="1" applyProtection="1">
      <protection/>
    </xf>
    <xf numFmtId="1" fontId="1" fillId="29" borderId="10" xfId="0" applyNumberFormat="1" applyFont="1" applyFill="1" applyBorder="1" applyProtection="1">
      <protection/>
    </xf>
    <xf numFmtId="0" fontId="0" fillId="5" borderId="11" xfId="0" applyFont="1" applyFill="1" applyBorder="1" applyProtection="1">
      <protection/>
    </xf>
    <xf numFmtId="0" fontId="0" fillId="5" borderId="0" xfId="0" applyFont="1" applyFill="1" applyBorder="1" applyProtection="1">
      <protection/>
    </xf>
    <xf numFmtId="0" fontId="0" fillId="5" borderId="12" xfId="0" applyFont="1" applyFill="1" applyBorder="1" applyProtection="1">
      <protection/>
    </xf>
    <xf numFmtId="0" fontId="0" fillId="9" borderId="14" xfId="0" applyFont="1" applyFill="1" applyBorder="1" applyProtection="1">
      <protection/>
    </xf>
    <xf numFmtId="0" fontId="0" fillId="9" borderId="15" xfId="0" applyFont="1" applyFill="1" applyBorder="1" applyProtection="1">
      <protection/>
    </xf>
    <xf numFmtId="1" fontId="1" fillId="9" borderId="16" xfId="0" applyNumberFormat="1" applyFont="1" applyFill="1" applyBorder="1" applyProtection="1">
      <protection/>
    </xf>
    <xf numFmtId="0" fontId="0" fillId="14" borderId="14" xfId="0" applyFont="1" applyFill="1" applyBorder="1" applyProtection="1">
      <protection/>
    </xf>
    <xf numFmtId="0" fontId="0" fillId="14" borderId="15" xfId="0" applyFill="1" applyBorder="1" applyProtection="1">
      <protection/>
    </xf>
    <xf numFmtId="1" fontId="1" fillId="14" borderId="16" xfId="0" applyNumberFormat="1" applyFont="1" applyFill="1" applyBorder="1" applyProtection="1">
      <protection/>
    </xf>
    <xf numFmtId="0" fontId="1" fillId="10" borderId="6" xfId="0" applyFont="1" applyFill="1" applyBorder="1" applyProtection="1">
      <protection/>
    </xf>
    <xf numFmtId="0" fontId="1" fillId="10" borderId="8" xfId="0" applyFont="1" applyFill="1" applyBorder="1" applyProtection="1">
      <protection/>
    </xf>
    <xf numFmtId="0" fontId="0" fillId="10" borderId="7" xfId="0" applyFont="1" applyFill="1" applyBorder="1" applyProtection="1">
      <protection/>
    </xf>
    <xf numFmtId="0" fontId="0" fillId="5" borderId="9" xfId="0" applyFont="1" applyFill="1" applyBorder="1" applyProtection="1">
      <protection/>
    </xf>
    <xf numFmtId="0" fontId="1" fillId="5" borderId="13" xfId="0" applyFont="1" applyFill="1" applyBorder="1" applyProtection="1">
      <protection/>
    </xf>
    <xf numFmtId="164" fontId="1" fillId="5" borderId="13" xfId="0" applyNumberFormat="1" applyFont="1" applyFill="1" applyBorder="1" applyProtection="1">
      <protection/>
    </xf>
    <xf numFmtId="0" fontId="1" fillId="5" borderId="10" xfId="0" applyFont="1" applyFill="1" applyBorder="1" applyProtection="1">
      <protection/>
    </xf>
    <xf numFmtId="0" fontId="0" fillId="10" borderId="11" xfId="0" applyFont="1" applyFill="1" applyBorder="1" applyProtection="1">
      <protection/>
    </xf>
    <xf numFmtId="0" fontId="0" fillId="10" borderId="0" xfId="0" applyFont="1" applyFill="1" applyBorder="1" applyProtection="1">
      <protection/>
    </xf>
    <xf numFmtId="0" fontId="0" fillId="10" borderId="12" xfId="0" applyFont="1" applyFill="1" applyBorder="1" applyProtection="1">
      <protection/>
    </xf>
    <xf numFmtId="0" fontId="0" fillId="0" borderId="0" xfId="0" applyFont="1" applyFill="1" applyProtection="1">
      <protection/>
    </xf>
    <xf numFmtId="0" fontId="0" fillId="10" borderId="11" xfId="0" applyFont="1" applyFill="1" applyBorder="1" applyProtection="1">
      <protection/>
    </xf>
    <xf numFmtId="0" fontId="1" fillId="16" borderId="6" xfId="0" applyFont="1" applyFill="1" applyBorder="1" applyProtection="1">
      <protection/>
    </xf>
    <xf numFmtId="0" fontId="0" fillId="16" borderId="8" xfId="0" applyFont="1" applyFill="1" applyBorder="1" applyProtection="1">
      <protection/>
    </xf>
    <xf numFmtId="0" fontId="0" fillId="16" borderId="7" xfId="0" applyFont="1" applyFill="1" applyBorder="1" applyProtection="1">
      <protection/>
    </xf>
    <xf numFmtId="1" fontId="1" fillId="10" borderId="0" xfId="0" applyNumberFormat="1" applyFont="1" applyFill="1" applyBorder="1" applyProtection="1">
      <protection/>
    </xf>
    <xf numFmtId="0" fontId="1" fillId="10" borderId="12" xfId="0" applyFont="1" applyFill="1" applyBorder="1" applyProtection="1">
      <protection/>
    </xf>
    <xf numFmtId="0" fontId="0" fillId="16" borderId="11" xfId="0" applyFont="1" applyFill="1" applyBorder="1" applyProtection="1">
      <protection/>
    </xf>
    <xf numFmtId="0" fontId="0" fillId="16" borderId="0" xfId="0" applyFont="1" applyFill="1" applyBorder="1" applyProtection="1">
      <protection/>
    </xf>
    <xf numFmtId="0" fontId="0" fillId="16" borderId="12" xfId="0" applyFont="1" applyFill="1" applyBorder="1" applyProtection="1">
      <protection/>
    </xf>
    <xf numFmtId="0" fontId="0" fillId="10" borderId="9" xfId="0" applyFont="1" applyFill="1" applyBorder="1" applyProtection="1">
      <protection/>
    </xf>
    <xf numFmtId="0" fontId="0" fillId="10" borderId="13" xfId="0" applyFont="1" applyFill="1" applyBorder="1" applyProtection="1">
      <protection/>
    </xf>
    <xf numFmtId="1" fontId="1" fillId="10" borderId="13" xfId="0" applyNumberFormat="1" applyFont="1" applyFill="1" applyBorder="1" applyProtection="1">
      <protection/>
    </xf>
    <xf numFmtId="0" fontId="1" fillId="10" borderId="10" xfId="0" applyFont="1" applyFill="1" applyBorder="1" applyProtection="1"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Protection="1">
      <protection/>
    </xf>
    <xf numFmtId="0" fontId="1" fillId="16" borderId="9" xfId="0" applyFont="1" applyFill="1" applyBorder="1" applyProtection="1">
      <protection/>
    </xf>
    <xf numFmtId="0" fontId="1" fillId="16" borderId="13" xfId="0" applyFont="1" applyFill="1" applyBorder="1" applyProtection="1">
      <protection/>
    </xf>
    <xf numFmtId="1" fontId="1" fillId="16" borderId="13" xfId="0" applyNumberFormat="1" applyFont="1" applyFill="1" applyBorder="1" applyProtection="1">
      <protection/>
    </xf>
    <xf numFmtId="0" fontId="1" fillId="16" borderId="10" xfId="0" applyFont="1" applyFill="1" applyBorder="1" applyProtection="1">
      <protection/>
    </xf>
    <xf numFmtId="0" fontId="6" fillId="0" borderId="0" xfId="0" applyFont="1" applyProtection="1">
      <protection/>
    </xf>
    <xf numFmtId="0" fontId="0" fillId="15" borderId="6" xfId="0" applyFont="1" applyFill="1" applyBorder="1" applyProtection="1">
      <protection/>
    </xf>
    <xf numFmtId="0" fontId="0" fillId="15" borderId="8" xfId="0" applyFont="1" applyFill="1" applyBorder="1" applyProtection="1">
      <protection/>
    </xf>
    <xf numFmtId="0" fontId="0" fillId="15" borderId="7" xfId="0" applyFont="1" applyFill="1" applyBorder="1" applyProtection="1">
      <protection/>
    </xf>
    <xf numFmtId="0" fontId="0" fillId="16" borderId="6" xfId="0" applyFont="1" applyFill="1" applyBorder="1" applyProtection="1">
      <protection/>
    </xf>
    <xf numFmtId="0" fontId="0" fillId="0" borderId="0" xfId="0" applyProtection="1">
      <protection/>
    </xf>
    <xf numFmtId="0" fontId="1" fillId="15" borderId="11" xfId="0" applyFont="1" applyFill="1" applyBorder="1" applyProtection="1">
      <protection/>
    </xf>
    <xf numFmtId="0" fontId="1" fillId="15" borderId="0" xfId="0" applyFont="1" applyFill="1" applyBorder="1" applyProtection="1">
      <protection/>
    </xf>
    <xf numFmtId="0" fontId="1" fillId="15" borderId="12" xfId="0" applyFont="1" applyFill="1" applyBorder="1" applyProtection="1">
      <protection/>
    </xf>
    <xf numFmtId="0" fontId="1" fillId="0" borderId="0" xfId="0" applyFont="1" applyFill="1" applyProtection="1">
      <protection/>
    </xf>
    <xf numFmtId="0" fontId="1" fillId="16" borderId="11" xfId="0" applyFont="1" applyFill="1" applyBorder="1" applyProtection="1">
      <protection/>
    </xf>
    <xf numFmtId="0" fontId="1" fillId="16" borderId="0" xfId="0" applyFont="1" applyFill="1" applyBorder="1" applyProtection="1">
      <protection/>
    </xf>
    <xf numFmtId="0" fontId="1" fillId="16" borderId="12" xfId="0" applyFont="1" applyFill="1" applyBorder="1" applyProtection="1">
      <protection/>
    </xf>
    <xf numFmtId="0" fontId="8" fillId="15" borderId="9" xfId="0" applyFont="1" applyFill="1" applyBorder="1" applyProtection="1">
      <protection/>
    </xf>
    <xf numFmtId="0" fontId="0" fillId="15" borderId="13" xfId="0" applyFill="1" applyBorder="1" applyProtection="1">
      <protection/>
    </xf>
    <xf numFmtId="0" fontId="1" fillId="15" borderId="10" xfId="0" applyFont="1" applyFill="1" applyBorder="1" applyProtection="1">
      <protection/>
    </xf>
    <xf numFmtId="0" fontId="0" fillId="16" borderId="13" xfId="0" applyFont="1" applyFill="1" applyBorder="1" applyProtection="1">
      <protection/>
    </xf>
    <xf numFmtId="0" fontId="0" fillId="16" borderId="10" xfId="0" applyFont="1" applyFill="1" applyBorder="1" applyProtection="1">
      <protection/>
    </xf>
    <xf numFmtId="0" fontId="1" fillId="30" borderId="6" xfId="0" applyFont="1" applyFill="1" applyBorder="1" applyProtection="1">
      <protection/>
    </xf>
    <xf numFmtId="0" fontId="0" fillId="30" borderId="8" xfId="0" applyFill="1" applyBorder="1" applyProtection="1">
      <protection/>
    </xf>
    <xf numFmtId="0" fontId="0" fillId="30" borderId="7" xfId="0" applyFill="1" applyBorder="1" applyProtection="1">
      <protection/>
    </xf>
    <xf numFmtId="0" fontId="1" fillId="25" borderId="6" xfId="0" applyFont="1" applyFill="1" applyBorder="1" applyProtection="1">
      <protection/>
    </xf>
    <xf numFmtId="0" fontId="0" fillId="25" borderId="8" xfId="0" applyFont="1" applyFill="1" applyBorder="1" applyProtection="1">
      <protection/>
    </xf>
    <xf numFmtId="0" fontId="0" fillId="25" borderId="7" xfId="0" applyFont="1" applyFill="1" applyBorder="1" applyProtection="1">
      <protection/>
    </xf>
    <xf numFmtId="0" fontId="0" fillId="30" borderId="11" xfId="0" applyFill="1" applyBorder="1" applyProtection="1">
      <protection/>
    </xf>
    <xf numFmtId="0" fontId="0" fillId="30" borderId="0" xfId="0" applyFill="1" applyBorder="1" applyProtection="1">
      <protection/>
    </xf>
    <xf numFmtId="0" fontId="0" fillId="30" borderId="12" xfId="0" applyFill="1" applyBorder="1" applyProtection="1">
      <protection/>
    </xf>
    <xf numFmtId="0" fontId="0" fillId="25" borderId="11" xfId="0" applyFont="1" applyFill="1" applyBorder="1" applyProtection="1">
      <protection/>
    </xf>
    <xf numFmtId="0" fontId="0" fillId="25" borderId="0" xfId="0" applyFont="1" applyFill="1" applyBorder="1" applyProtection="1">
      <protection/>
    </xf>
    <xf numFmtId="0" fontId="0" fillId="25" borderId="12" xfId="0" applyFont="1" applyFill="1" applyBorder="1" applyProtection="1">
      <protection/>
    </xf>
    <xf numFmtId="0" fontId="0" fillId="31" borderId="12" xfId="0" applyFont="1" applyFill="1" applyBorder="1" applyProtection="1">
      <protection/>
    </xf>
    <xf numFmtId="0" fontId="0" fillId="30" borderId="11" xfId="0" applyFont="1" applyFill="1" applyBorder="1" applyProtection="1">
      <protection/>
    </xf>
    <xf numFmtId="0" fontId="0" fillId="30" borderId="0" xfId="0" applyFont="1" applyFill="1" applyBorder="1" applyProtection="1">
      <protection/>
    </xf>
    <xf numFmtId="0" fontId="0" fillId="30" borderId="12" xfId="0" applyFont="1" applyFill="1" applyBorder="1" applyProtection="1">
      <protection/>
    </xf>
    <xf numFmtId="0" fontId="0" fillId="25" borderId="11" xfId="0" applyFont="1" applyFill="1" applyBorder="1" applyProtection="1">
      <protection/>
    </xf>
    <xf numFmtId="0" fontId="0" fillId="25" borderId="12" xfId="0" applyFont="1" applyFill="1" applyBorder="1" applyProtection="1">
      <protection/>
    </xf>
    <xf numFmtId="0" fontId="0" fillId="25" borderId="9" xfId="0" applyFont="1" applyFill="1" applyBorder="1" applyProtection="1">
      <protection/>
    </xf>
    <xf numFmtId="0" fontId="0" fillId="25" borderId="13" xfId="0" applyFont="1" applyFill="1" applyBorder="1" applyProtection="1">
      <protection/>
    </xf>
    <xf numFmtId="1" fontId="0" fillId="25" borderId="10" xfId="0" applyNumberFormat="1" applyFont="1" applyFill="1" applyBorder="1" applyProtection="1">
      <protection/>
    </xf>
    <xf numFmtId="0" fontId="0" fillId="30" borderId="9" xfId="0" applyFont="1" applyFill="1" applyBorder="1" applyProtection="1">
      <protection/>
    </xf>
    <xf numFmtId="0" fontId="0" fillId="30" borderId="13" xfId="0" applyFont="1" applyFill="1" applyBorder="1" applyProtection="1">
      <protection/>
    </xf>
    <xf numFmtId="0" fontId="1" fillId="30" borderId="13" xfId="0" applyFont="1" applyFill="1" applyBorder="1" applyProtection="1">
      <protection/>
    </xf>
    <xf numFmtId="0" fontId="1" fillId="30" borderId="10" xfId="0" applyFont="1" applyFill="1" applyBorder="1" applyProtection="1">
      <protection/>
    </xf>
    <xf numFmtId="0" fontId="1" fillId="32" borderId="14" xfId="0" applyFont="1" applyFill="1" applyBorder="1" applyProtection="1">
      <protection/>
    </xf>
    <xf numFmtId="0" fontId="1" fillId="32" borderId="15" xfId="0" applyFont="1" applyFill="1" applyBorder="1" applyProtection="1">
      <protection/>
    </xf>
    <xf numFmtId="1" fontId="1" fillId="32" borderId="16" xfId="0" applyNumberFormat="1" applyFont="1" applyFill="1" applyBorder="1" applyProtection="1">
      <protection/>
    </xf>
    <xf numFmtId="0" fontId="0" fillId="0" borderId="0" xfId="0" applyFont="1" applyAlignment="1" applyProtection="1">
      <alignment vertical="center" wrapText="1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" fillId="24" borderId="3" xfId="0" applyFont="1" applyFill="1" applyBorder="1" applyAlignment="1" applyProtection="1">
      <alignment vertical="top" wrapText="1"/>
      <protection locked="0"/>
    </xf>
    <xf numFmtId="0" fontId="1" fillId="24" borderId="17" xfId="0" applyFont="1" applyFill="1" applyBorder="1" applyAlignment="1" applyProtection="1">
      <alignment vertical="top" wrapText="1"/>
      <protection locked="0"/>
    </xf>
    <xf numFmtId="0" fontId="1" fillId="24" borderId="4" xfId="0" applyFont="1" applyFill="1" applyBorder="1" applyAlignment="1" applyProtection="1">
      <alignment vertical="top" wrapText="1"/>
      <protection locked="0"/>
    </xf>
    <xf numFmtId="0" fontId="1" fillId="8" borderId="3" xfId="0" applyFont="1" applyFill="1" applyBorder="1" applyAlignment="1" applyProtection="1">
      <alignment horizontal="left" wrapText="1"/>
      <protection locked="0"/>
    </xf>
    <xf numFmtId="0" fontId="1" fillId="8" borderId="4" xfId="0" applyFont="1" applyFill="1" applyBorder="1" applyAlignment="1" applyProtection="1">
      <alignment horizontal="left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5" borderId="3" xfId="0" applyFont="1" applyFill="1" applyBorder="1" applyAlignment="1" applyProtection="1">
      <alignment horizontal="left" vertical="top" wrapText="1"/>
      <protection locked="0"/>
    </xf>
    <xf numFmtId="0" fontId="1" fillId="5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zoomScaleSheetLayoutView="125" workbookViewId="0" topLeftCell="Y1">
      <pane ySplit="7" topLeftCell="A57" activePane="bottomLeft" state="frozen"/>
      <selection pane="bottomLeft" activeCell="AN75" sqref="AN75"/>
    </sheetView>
  </sheetViews>
  <sheetFormatPr defaultColWidth="9.140625" defaultRowHeight="12.75"/>
  <cols>
    <col min="1" max="1" width="17.140625" style="3" customWidth="1"/>
    <col min="2" max="2" width="12.8515625" style="3" bestFit="1" customWidth="1"/>
    <col min="3" max="4" width="3.8515625" style="3" customWidth="1"/>
    <col min="5" max="9" width="3.7109375" style="3" customWidth="1"/>
    <col min="10" max="11" width="3.8515625" style="3" customWidth="1"/>
    <col min="12" max="23" width="4.28125" style="3" customWidth="1"/>
    <col min="24" max="24" width="4.421875" style="3" customWidth="1"/>
    <col min="25" max="32" width="4.28125" style="3" customWidth="1"/>
    <col min="33" max="34" width="9.140625" style="3" customWidth="1"/>
    <col min="35" max="35" width="11.00390625" style="3" customWidth="1"/>
    <col min="36" max="36" width="10.57421875" style="3" customWidth="1"/>
    <col min="37" max="37" width="10.28125" style="3" customWidth="1"/>
    <col min="38" max="38" width="9.140625" style="3" customWidth="1"/>
    <col min="39" max="39" width="12.57421875" style="3" customWidth="1"/>
    <col min="40" max="44" width="9.140625" style="3" customWidth="1"/>
    <col min="45" max="45" width="12.140625" style="3" customWidth="1"/>
    <col min="46" max="49" width="9.140625" style="3" customWidth="1"/>
    <col min="50" max="50" width="11.8515625" style="3" customWidth="1"/>
    <col min="51" max="16384" width="9.140625" style="3" customWidth="1"/>
  </cols>
  <sheetData>
    <row r="1" spans="1:24" ht="20.25">
      <c r="A1" s="35" t="s">
        <v>31</v>
      </c>
      <c r="B1" s="35"/>
      <c r="J1" s="36"/>
      <c r="K1" s="36"/>
      <c r="V1" s="36"/>
      <c r="X1" s="37"/>
    </row>
    <row r="2" spans="1:18" ht="12.75">
      <c r="A2" s="38" t="s">
        <v>124</v>
      </c>
      <c r="B2" s="39">
        <v>1</v>
      </c>
      <c r="C2" s="40"/>
      <c r="D2" s="41"/>
      <c r="E2" s="41"/>
      <c r="J2" s="36"/>
      <c r="K2" s="36"/>
      <c r="R2" s="36"/>
    </row>
    <row r="3" spans="10:18" ht="13.5" thickBot="1">
      <c r="J3" s="36"/>
      <c r="K3" s="36"/>
      <c r="R3" s="36"/>
    </row>
    <row r="4" spans="1:51" ht="24" customHeight="1" thickBot="1">
      <c r="A4" s="42" t="s">
        <v>82</v>
      </c>
      <c r="B4" s="1"/>
      <c r="C4" s="41"/>
      <c r="F4" s="40"/>
      <c r="G4" s="40"/>
      <c r="H4" s="40"/>
      <c r="I4" s="40"/>
      <c r="J4" s="245" t="s">
        <v>30</v>
      </c>
      <c r="K4" s="245"/>
      <c r="P4" s="41"/>
      <c r="Q4" s="41"/>
      <c r="R4" s="41"/>
      <c r="S4" s="233" t="s">
        <v>148</v>
      </c>
      <c r="T4" s="233"/>
      <c r="U4" s="233"/>
      <c r="V4" s="233"/>
      <c r="W4" s="233"/>
      <c r="X4" s="233"/>
      <c r="Y4" s="4"/>
      <c r="Z4" s="41"/>
      <c r="AA4" s="41"/>
      <c r="AB4" s="41"/>
      <c r="AC4" s="41"/>
      <c r="AD4" s="41"/>
      <c r="AE4" s="41"/>
      <c r="AF4" s="41"/>
      <c r="AG4" s="43" t="s">
        <v>69</v>
      </c>
      <c r="AH4" s="44" t="s">
        <v>60</v>
      </c>
      <c r="AI4" s="44"/>
      <c r="AJ4" s="45" t="s">
        <v>113</v>
      </c>
      <c r="AK4" s="247" t="s">
        <v>150</v>
      </c>
      <c r="AL4" s="46" t="s">
        <v>63</v>
      </c>
      <c r="AM4" s="46"/>
      <c r="AN4" s="47" t="s">
        <v>73</v>
      </c>
      <c r="AO4" s="47"/>
      <c r="AQ4" s="234" t="s">
        <v>157</v>
      </c>
      <c r="AR4" s="235"/>
      <c r="AS4" s="235"/>
      <c r="AT4" s="235"/>
      <c r="AU4" s="235"/>
      <c r="AV4" s="235"/>
      <c r="AW4" s="235"/>
      <c r="AX4" s="235"/>
      <c r="AY4" s="235"/>
    </row>
    <row r="5" spans="1:51" ht="12.75" customHeight="1">
      <c r="A5" s="48" t="s">
        <v>125</v>
      </c>
      <c r="B5" s="2"/>
      <c r="J5" s="246" t="s">
        <v>126</v>
      </c>
      <c r="K5" s="246"/>
      <c r="AG5" s="43"/>
      <c r="AH5" s="44" t="s">
        <v>61</v>
      </c>
      <c r="AI5" s="44"/>
      <c r="AJ5" s="49" t="s">
        <v>62</v>
      </c>
      <c r="AK5" s="247"/>
      <c r="AL5" s="46" t="s">
        <v>61</v>
      </c>
      <c r="AM5" s="46"/>
      <c r="AN5" s="47"/>
      <c r="AO5" s="47"/>
      <c r="AQ5" s="234"/>
      <c r="AR5" s="235"/>
      <c r="AS5" s="235"/>
      <c r="AT5" s="235"/>
      <c r="AU5" s="235"/>
      <c r="AV5" s="235"/>
      <c r="AW5" s="235"/>
      <c r="AX5" s="235"/>
      <c r="AY5" s="235"/>
    </row>
    <row r="6" spans="1:41" ht="12.75">
      <c r="A6" s="36"/>
      <c r="B6" s="2"/>
      <c r="AG6" s="43"/>
      <c r="AH6" s="44"/>
      <c r="AI6" s="44"/>
      <c r="AJ6" s="49"/>
      <c r="AK6" s="247"/>
      <c r="AL6" s="46"/>
      <c r="AM6" s="46"/>
      <c r="AN6" s="47"/>
      <c r="AO6" s="47"/>
    </row>
    <row r="7" spans="1:41" ht="13.5" thickBot="1">
      <c r="A7" s="3" t="s">
        <v>40</v>
      </c>
      <c r="B7" s="3" t="s">
        <v>41</v>
      </c>
      <c r="C7" s="50" t="s">
        <v>29</v>
      </c>
      <c r="D7" s="50" t="s">
        <v>28</v>
      </c>
      <c r="E7" s="50" t="s">
        <v>27</v>
      </c>
      <c r="F7" s="50" t="s">
        <v>26</v>
      </c>
      <c r="G7" s="50" t="s">
        <v>25</v>
      </c>
      <c r="H7" s="50" t="s">
        <v>24</v>
      </c>
      <c r="I7" s="50" t="s">
        <v>23</v>
      </c>
      <c r="J7" s="50" t="s">
        <v>22</v>
      </c>
      <c r="K7" s="50" t="s">
        <v>21</v>
      </c>
      <c r="L7" s="50" t="s">
        <v>20</v>
      </c>
      <c r="M7" s="50" t="s">
        <v>19</v>
      </c>
      <c r="N7" s="50" t="s">
        <v>18</v>
      </c>
      <c r="O7" s="50" t="s">
        <v>17</v>
      </c>
      <c r="P7" s="50" t="s">
        <v>16</v>
      </c>
      <c r="Q7" s="50" t="s">
        <v>15</v>
      </c>
      <c r="R7" s="50" t="s">
        <v>14</v>
      </c>
      <c r="S7" s="50" t="s">
        <v>13</v>
      </c>
      <c r="T7" s="50" t="s">
        <v>12</v>
      </c>
      <c r="U7" s="50" t="s">
        <v>11</v>
      </c>
      <c r="V7" s="50" t="s">
        <v>10</v>
      </c>
      <c r="W7" s="50" t="s">
        <v>9</v>
      </c>
      <c r="X7" s="50" t="s">
        <v>8</v>
      </c>
      <c r="Y7" s="50" t="s">
        <v>7</v>
      </c>
      <c r="Z7" s="50" t="s">
        <v>6</v>
      </c>
      <c r="AA7" s="50" t="s">
        <v>5</v>
      </c>
      <c r="AB7" s="50" t="s">
        <v>4</v>
      </c>
      <c r="AC7" s="50" t="s">
        <v>3</v>
      </c>
      <c r="AD7" s="50" t="s">
        <v>2</v>
      </c>
      <c r="AE7" s="50" t="s">
        <v>1</v>
      </c>
      <c r="AF7" s="50" t="s">
        <v>0</v>
      </c>
      <c r="AG7" s="43"/>
      <c r="AH7" s="44"/>
      <c r="AI7" s="44"/>
      <c r="AJ7" s="49"/>
      <c r="AL7" s="46"/>
      <c r="AM7" s="46"/>
      <c r="AN7" s="47"/>
      <c r="AO7" s="47"/>
    </row>
    <row r="8" spans="1:51" s="2" customFormat="1" ht="12.75">
      <c r="A8" s="51" t="s">
        <v>39</v>
      </c>
      <c r="B8" s="52" t="s">
        <v>42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3">
        <f>SUM(C8:AF8)</f>
        <v>0</v>
      </c>
      <c r="AH8" s="111">
        <v>0</v>
      </c>
      <c r="AI8" s="111"/>
      <c r="AJ8" s="113">
        <f>PRODUCT(AG8,AH8)</f>
        <v>0</v>
      </c>
      <c r="AK8" s="111"/>
      <c r="AL8" s="115">
        <v>0</v>
      </c>
      <c r="AM8" s="115"/>
      <c r="AN8" s="135">
        <f>PRODUCT(AG8,AL8)</f>
        <v>0</v>
      </c>
      <c r="AO8" s="135"/>
      <c r="AP8" s="111"/>
      <c r="AQ8" s="205" t="s">
        <v>154</v>
      </c>
      <c r="AR8" s="206"/>
      <c r="AS8" s="206"/>
      <c r="AT8" s="207"/>
      <c r="AU8" s="111"/>
      <c r="AV8" s="208" t="s">
        <v>130</v>
      </c>
      <c r="AW8" s="209"/>
      <c r="AX8" s="209"/>
      <c r="AY8" s="210">
        <v>10</v>
      </c>
    </row>
    <row r="9" spans="1:51" s="2" customFormat="1" ht="12.75">
      <c r="A9" s="52"/>
      <c r="B9" s="52" t="s">
        <v>43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3">
        <f aca="true" t="shared" si="0" ref="AG9:AG72">SUM(C9:AF9)</f>
        <v>0</v>
      </c>
      <c r="AH9" s="111">
        <v>0</v>
      </c>
      <c r="AI9" s="111"/>
      <c r="AJ9" s="113">
        <f aca="true" t="shared" si="1" ref="AJ9:AJ83">PRODUCT(AG9,AH9)</f>
        <v>0</v>
      </c>
      <c r="AK9" s="111"/>
      <c r="AL9" s="115">
        <v>0</v>
      </c>
      <c r="AM9" s="115"/>
      <c r="AN9" s="135">
        <f aca="true" t="shared" si="2" ref="AN9:AN83">PRODUCT(AG9,AL9)</f>
        <v>0</v>
      </c>
      <c r="AO9" s="135"/>
      <c r="AP9" s="111"/>
      <c r="AQ9" s="211"/>
      <c r="AR9" s="212"/>
      <c r="AS9" s="212"/>
      <c r="AT9" s="213"/>
      <c r="AU9" s="111"/>
      <c r="AV9" s="214"/>
      <c r="AW9" s="215"/>
      <c r="AX9" s="215"/>
      <c r="AY9" s="216"/>
    </row>
    <row r="10" spans="1:51" s="2" customFormat="1" ht="12.75">
      <c r="A10" s="52"/>
      <c r="B10" s="52" t="s">
        <v>44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3">
        <f t="shared" si="0"/>
        <v>0</v>
      </c>
      <c r="AH10" s="111">
        <v>0</v>
      </c>
      <c r="AI10" s="111"/>
      <c r="AJ10" s="113">
        <f t="shared" si="1"/>
        <v>0</v>
      </c>
      <c r="AK10" s="111"/>
      <c r="AL10" s="115">
        <v>0</v>
      </c>
      <c r="AM10" s="115"/>
      <c r="AN10" s="135">
        <f t="shared" si="2"/>
        <v>0</v>
      </c>
      <c r="AO10" s="135"/>
      <c r="AP10" s="111"/>
      <c r="AQ10" s="211"/>
      <c r="AR10" s="212"/>
      <c r="AS10" s="212"/>
      <c r="AT10" s="213"/>
      <c r="AU10" s="111"/>
      <c r="AV10" s="214" t="s">
        <v>68</v>
      </c>
      <c r="AW10" s="215"/>
      <c r="AX10" s="215"/>
      <c r="AY10" s="217">
        <f>Y4</f>
        <v>0</v>
      </c>
    </row>
    <row r="11" spans="1:51" s="2" customFormat="1" ht="12.75">
      <c r="A11" s="241" t="s">
        <v>120</v>
      </c>
      <c r="B11" s="54" t="s">
        <v>42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53">
        <f t="shared" si="0"/>
        <v>0</v>
      </c>
      <c r="AH11" s="111">
        <v>1.8</v>
      </c>
      <c r="AI11" s="111"/>
      <c r="AJ11" s="113">
        <f t="shared" si="1"/>
        <v>0</v>
      </c>
      <c r="AK11" s="111"/>
      <c r="AL11" s="115">
        <v>0</v>
      </c>
      <c r="AM11" s="115"/>
      <c r="AN11" s="135">
        <f t="shared" si="2"/>
        <v>0</v>
      </c>
      <c r="AO11" s="135"/>
      <c r="AP11" s="111"/>
      <c r="AQ11" s="211"/>
      <c r="AR11" s="212"/>
      <c r="AS11" s="212"/>
      <c r="AT11" s="213"/>
      <c r="AU11" s="111"/>
      <c r="AV11" s="214"/>
      <c r="AW11" s="215"/>
      <c r="AX11" s="215"/>
      <c r="AY11" s="216"/>
    </row>
    <row r="12" spans="1:51" s="2" customFormat="1" ht="12.75">
      <c r="A12" s="242"/>
      <c r="B12" s="54" t="s">
        <v>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53">
        <f t="shared" si="0"/>
        <v>0</v>
      </c>
      <c r="AH12" s="111">
        <v>3.6</v>
      </c>
      <c r="AI12" s="111"/>
      <c r="AJ12" s="113">
        <f t="shared" si="1"/>
        <v>0</v>
      </c>
      <c r="AK12" s="111"/>
      <c r="AL12" s="115">
        <v>0</v>
      </c>
      <c r="AM12" s="115"/>
      <c r="AN12" s="135">
        <f t="shared" si="2"/>
        <v>0</v>
      </c>
      <c r="AO12" s="135"/>
      <c r="AP12" s="111"/>
      <c r="AQ12" s="218">
        <f>SUM(C8:AF8)</f>
        <v>0</v>
      </c>
      <c r="AR12" s="219">
        <v>250</v>
      </c>
      <c r="AS12" s="219">
        <f>PRODUCT(AQ12,AR12)</f>
        <v>0</v>
      </c>
      <c r="AT12" s="220"/>
      <c r="AU12" s="111"/>
      <c r="AV12" s="221" t="s">
        <v>132</v>
      </c>
      <c r="AW12" s="215"/>
      <c r="AX12" s="215"/>
      <c r="AY12" s="222">
        <f>PRODUCT(AY8,AY10)</f>
        <v>0</v>
      </c>
    </row>
    <row r="13" spans="1:51" s="2" customFormat="1" ht="12.75">
      <c r="A13" s="243" t="s">
        <v>119</v>
      </c>
      <c r="B13" s="55" t="s">
        <v>98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3">
        <f t="shared" si="0"/>
        <v>0</v>
      </c>
      <c r="AH13" s="111">
        <v>4.25</v>
      </c>
      <c r="AI13" s="111"/>
      <c r="AJ13" s="113">
        <f>PRODUCT(AG13,AH13)</f>
        <v>0</v>
      </c>
      <c r="AK13" s="114">
        <f>0.8*AG13</f>
        <v>0</v>
      </c>
      <c r="AL13" s="115">
        <v>0</v>
      </c>
      <c r="AM13" s="115"/>
      <c r="AN13" s="135">
        <f t="shared" si="2"/>
        <v>0</v>
      </c>
      <c r="AO13" s="135"/>
      <c r="AP13" s="111"/>
      <c r="AQ13" s="218">
        <f>SUM(C9:AF9)</f>
        <v>0</v>
      </c>
      <c r="AR13" s="219">
        <v>500</v>
      </c>
      <c r="AS13" s="219">
        <f>PRODUCT(AQ13,AR13)</f>
        <v>0</v>
      </c>
      <c r="AT13" s="220"/>
      <c r="AU13" s="111"/>
      <c r="AV13" s="214"/>
      <c r="AW13" s="215"/>
      <c r="AX13" s="215"/>
      <c r="AY13" s="216"/>
    </row>
    <row r="14" spans="1:51" s="2" customFormat="1" ht="13.5" thickBot="1">
      <c r="A14" s="244"/>
      <c r="B14" s="55" t="s">
        <v>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3">
        <f t="shared" si="0"/>
        <v>0</v>
      </c>
      <c r="AH14" s="111">
        <v>11.8</v>
      </c>
      <c r="AI14" s="111"/>
      <c r="AJ14" s="113">
        <f>PRODUCT(AG14,AH14)</f>
        <v>0</v>
      </c>
      <c r="AK14" s="122">
        <f>5.96*AG14</f>
        <v>0</v>
      </c>
      <c r="AL14" s="115">
        <v>0</v>
      </c>
      <c r="AM14" s="115"/>
      <c r="AN14" s="135">
        <f t="shared" si="2"/>
        <v>0</v>
      </c>
      <c r="AO14" s="135"/>
      <c r="AP14" s="118"/>
      <c r="AQ14" s="218">
        <f>SUM(C10:AF10)</f>
        <v>0</v>
      </c>
      <c r="AR14" s="219">
        <v>1000</v>
      </c>
      <c r="AS14" s="219">
        <f>PRODUCT(AQ14,AR14)</f>
        <v>0</v>
      </c>
      <c r="AT14" s="220"/>
      <c r="AU14" s="111"/>
      <c r="AV14" s="223" t="s">
        <v>131</v>
      </c>
      <c r="AW14" s="224"/>
      <c r="AX14" s="224"/>
      <c r="AY14" s="225">
        <f>SUM(AJ15:AJ16,AJ24:AJ50,AJ59:AJ61,AJ64:AJ65,AJ75:AJ77,AJ21:AJ23,AK13:AK14,AK17:AK18)</f>
        <v>0</v>
      </c>
    </row>
    <row r="15" spans="1:51" s="2" customFormat="1" ht="13.5" thickBot="1">
      <c r="A15" s="56" t="s">
        <v>86</v>
      </c>
      <c r="B15" s="57" t="s">
        <v>87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3">
        <f t="shared" si="0"/>
        <v>0</v>
      </c>
      <c r="AH15" s="111">
        <v>11.25</v>
      </c>
      <c r="AI15" s="111"/>
      <c r="AJ15" s="113">
        <f>PRODUCT(AG15,AH15)</f>
        <v>0</v>
      </c>
      <c r="AK15" s="111"/>
      <c r="AL15" s="115"/>
      <c r="AM15" s="115"/>
      <c r="AN15" s="135">
        <f t="shared" si="2"/>
        <v>0</v>
      </c>
      <c r="AO15" s="135"/>
      <c r="AP15" s="118"/>
      <c r="AQ15" s="226"/>
      <c r="AR15" s="227"/>
      <c r="AS15" s="228">
        <f>SUM(AS12,AS13,AS14)/1000</f>
        <v>0</v>
      </c>
      <c r="AT15" s="229" t="s">
        <v>153</v>
      </c>
      <c r="AU15" s="111"/>
      <c r="AV15" s="111"/>
      <c r="AW15" s="111"/>
      <c r="AX15" s="111"/>
      <c r="AY15" s="111"/>
    </row>
    <row r="16" spans="1:51" s="2" customFormat="1" ht="13.5" thickBot="1">
      <c r="A16" s="58"/>
      <c r="B16" s="57" t="s">
        <v>88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3">
        <f t="shared" si="0"/>
        <v>0</v>
      </c>
      <c r="AH16" s="111">
        <v>11.5</v>
      </c>
      <c r="AI16" s="112"/>
      <c r="AJ16" s="113">
        <f aca="true" t="shared" si="3" ref="AJ16">PRODUCT(AG16,AH16)</f>
        <v>0</v>
      </c>
      <c r="AK16" s="111"/>
      <c r="AL16" s="115"/>
      <c r="AM16" s="115"/>
      <c r="AN16" s="135">
        <f t="shared" si="2"/>
        <v>0</v>
      </c>
      <c r="AO16" s="135"/>
      <c r="AP16" s="118"/>
      <c r="AQ16" s="111"/>
      <c r="AR16" s="111"/>
      <c r="AS16" s="111"/>
      <c r="AT16" s="111"/>
      <c r="AU16" s="111"/>
      <c r="AV16" s="230" t="s">
        <v>149</v>
      </c>
      <c r="AW16" s="231"/>
      <c r="AX16" s="231"/>
      <c r="AY16" s="232">
        <f>AJ88</f>
        <v>0</v>
      </c>
    </row>
    <row r="17" spans="1:51" s="2" customFormat="1" ht="12.75">
      <c r="A17" s="59" t="s">
        <v>45</v>
      </c>
      <c r="B17" s="60" t="s">
        <v>98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53">
        <f t="shared" si="0"/>
        <v>0</v>
      </c>
      <c r="AH17" s="111">
        <v>5.9</v>
      </c>
      <c r="AI17" s="112"/>
      <c r="AJ17" s="113">
        <f t="shared" si="1"/>
        <v>0</v>
      </c>
      <c r="AK17" s="114">
        <f>2.45*AG17</f>
        <v>0</v>
      </c>
      <c r="AL17" s="115">
        <v>5.4</v>
      </c>
      <c r="AM17" s="115"/>
      <c r="AN17" s="116">
        <f t="shared" si="2"/>
        <v>0</v>
      </c>
      <c r="AO17" s="117" t="s">
        <v>74</v>
      </c>
      <c r="AP17" s="118"/>
      <c r="AQ17" s="119" t="s">
        <v>83</v>
      </c>
      <c r="AR17" s="120"/>
      <c r="AS17" s="120"/>
      <c r="AT17" s="121"/>
      <c r="AU17" s="111"/>
      <c r="AV17" s="111"/>
      <c r="AW17" s="111"/>
      <c r="AX17" s="111"/>
      <c r="AY17" s="111"/>
    </row>
    <row r="18" spans="1:51" s="2" customFormat="1" ht="13.5" thickBot="1">
      <c r="A18" s="59" t="s">
        <v>67</v>
      </c>
      <c r="B18" s="60" t="s">
        <v>99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3">
        <f t="shared" si="0"/>
        <v>0</v>
      </c>
      <c r="AH18" s="111">
        <v>9.8</v>
      </c>
      <c r="AI18" s="112"/>
      <c r="AJ18" s="113">
        <f t="shared" si="1"/>
        <v>0</v>
      </c>
      <c r="AK18" s="122">
        <f>3.96*AG18</f>
        <v>0</v>
      </c>
      <c r="AL18" s="115">
        <v>9.8</v>
      </c>
      <c r="AM18" s="115"/>
      <c r="AN18" s="123">
        <f t="shared" si="2"/>
        <v>0</v>
      </c>
      <c r="AO18" s="124" t="s">
        <v>32</v>
      </c>
      <c r="AP18" s="118"/>
      <c r="AQ18" s="125">
        <f>SUM(AG11,AG13,AG17,AG19)</f>
        <v>0</v>
      </c>
      <c r="AR18" s="126">
        <v>250</v>
      </c>
      <c r="AS18" s="126">
        <f>PRODUCT(AQ18:AR18)</f>
        <v>0</v>
      </c>
      <c r="AT18" s="127"/>
      <c r="AU18" s="111"/>
      <c r="AV18" s="111"/>
      <c r="AW18" s="111"/>
      <c r="AX18" s="111"/>
      <c r="AY18" s="111"/>
    </row>
    <row r="19" spans="1:51" s="2" customFormat="1" ht="20.25" customHeight="1">
      <c r="A19" s="239" t="s">
        <v>89</v>
      </c>
      <c r="B19" s="61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53">
        <f t="shared" si="0"/>
        <v>0</v>
      </c>
      <c r="AH19" s="111">
        <v>2</v>
      </c>
      <c r="AI19" s="111"/>
      <c r="AJ19" s="113">
        <f t="shared" si="1"/>
        <v>0</v>
      </c>
      <c r="AK19" s="111"/>
      <c r="AL19" s="115">
        <v>0</v>
      </c>
      <c r="AM19" s="115"/>
      <c r="AN19" s="128">
        <f t="shared" si="2"/>
        <v>0</v>
      </c>
      <c r="AO19" s="128"/>
      <c r="AP19" s="118"/>
      <c r="AQ19" s="125"/>
      <c r="AR19" s="126"/>
      <c r="AS19" s="126"/>
      <c r="AT19" s="127"/>
      <c r="AU19" s="111"/>
      <c r="AV19" s="129" t="s">
        <v>141</v>
      </c>
      <c r="AW19" s="130"/>
      <c r="AX19" s="130"/>
      <c r="AY19" s="131"/>
    </row>
    <row r="20" spans="1:51" s="2" customFormat="1" ht="21" customHeight="1">
      <c r="A20" s="240"/>
      <c r="B20" s="61" t="s">
        <v>43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3">
        <f t="shared" si="0"/>
        <v>0</v>
      </c>
      <c r="AH20" s="111">
        <v>4</v>
      </c>
      <c r="AI20" s="111"/>
      <c r="AJ20" s="113">
        <f t="shared" si="1"/>
        <v>0</v>
      </c>
      <c r="AK20" s="111"/>
      <c r="AL20" s="115">
        <v>0</v>
      </c>
      <c r="AM20" s="115"/>
      <c r="AN20" s="128">
        <f t="shared" si="2"/>
        <v>0</v>
      </c>
      <c r="AO20" s="128"/>
      <c r="AP20" s="118"/>
      <c r="AQ20" s="125"/>
      <c r="AR20" s="126"/>
      <c r="AS20" s="126"/>
      <c r="AT20" s="127"/>
      <c r="AU20" s="111"/>
      <c r="AV20" s="132" t="s">
        <v>142</v>
      </c>
      <c r="AW20" s="133"/>
      <c r="AX20" s="133"/>
      <c r="AY20" s="134">
        <f>SUM(AJ8:AJ10,AJ11:AJ12,AJ19:AJ20)</f>
        <v>0</v>
      </c>
    </row>
    <row r="21" spans="1:51" s="2" customFormat="1" ht="12.75">
      <c r="A21" s="63" t="s">
        <v>46</v>
      </c>
      <c r="B21" s="64" t="s">
        <v>100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53">
        <f t="shared" si="0"/>
        <v>0</v>
      </c>
      <c r="AH21" s="111">
        <v>5.3</v>
      </c>
      <c r="AI21" s="111"/>
      <c r="AJ21" s="113">
        <f t="shared" si="1"/>
        <v>0</v>
      </c>
      <c r="AK21" s="111"/>
      <c r="AL21" s="115">
        <v>0</v>
      </c>
      <c r="AM21" s="115"/>
      <c r="AN21" s="135">
        <f t="shared" si="2"/>
        <v>0</v>
      </c>
      <c r="AO21" s="135"/>
      <c r="AP21" s="111"/>
      <c r="AQ21" s="125">
        <f>SUM(AG12,AG14,AG18,AG20)</f>
        <v>0</v>
      </c>
      <c r="AR21" s="126">
        <v>500</v>
      </c>
      <c r="AS21" s="126">
        <f>PRODUCT(AQ21:AR21)</f>
        <v>0</v>
      </c>
      <c r="AT21" s="127"/>
      <c r="AU21" s="111"/>
      <c r="AV21" s="136"/>
      <c r="AW21" s="133"/>
      <c r="AX21" s="133"/>
      <c r="AY21" s="137"/>
    </row>
    <row r="22" spans="1:51" s="2" customFormat="1" ht="13.5" thickBot="1">
      <c r="A22" s="63"/>
      <c r="B22" s="64" t="s">
        <v>92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53">
        <f t="shared" si="0"/>
        <v>0</v>
      </c>
      <c r="AH22" s="111">
        <v>7.1</v>
      </c>
      <c r="AI22" s="111"/>
      <c r="AJ22" s="113">
        <f t="shared" si="1"/>
        <v>0</v>
      </c>
      <c r="AK22" s="111"/>
      <c r="AL22" s="115">
        <v>0</v>
      </c>
      <c r="AM22" s="115"/>
      <c r="AN22" s="135">
        <f t="shared" si="2"/>
        <v>0</v>
      </c>
      <c r="AO22" s="135"/>
      <c r="AP22" s="111"/>
      <c r="AQ22" s="138"/>
      <c r="AR22" s="139"/>
      <c r="AS22" s="140">
        <f>SUM(AS18,AS21)/1000</f>
        <v>0</v>
      </c>
      <c r="AT22" s="141" t="s">
        <v>152</v>
      </c>
      <c r="AU22" s="111"/>
      <c r="AV22" s="132" t="s">
        <v>139</v>
      </c>
      <c r="AW22" s="133"/>
      <c r="AX22" s="133"/>
      <c r="AY22" s="134">
        <f>SUM(AJ13:AJ14,AJ17:AJ18,AJ21:AJ23,AJ24:AJ25,AJ32:AJ34)</f>
        <v>0</v>
      </c>
    </row>
    <row r="23" spans="1:51" s="2" customFormat="1" ht="13.5" thickBot="1">
      <c r="A23" s="63"/>
      <c r="B23" s="64" t="s">
        <v>48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53">
        <f t="shared" si="0"/>
        <v>0</v>
      </c>
      <c r="AH23" s="111">
        <v>13.25</v>
      </c>
      <c r="AI23" s="111"/>
      <c r="AJ23" s="113">
        <f t="shared" si="1"/>
        <v>0</v>
      </c>
      <c r="AK23" s="111"/>
      <c r="AL23" s="115">
        <v>0</v>
      </c>
      <c r="AM23" s="115"/>
      <c r="AN23" s="135">
        <f t="shared" si="2"/>
        <v>0</v>
      </c>
      <c r="AO23" s="135"/>
      <c r="AP23" s="111"/>
      <c r="AQ23" s="111"/>
      <c r="AR23" s="111"/>
      <c r="AS23" s="111"/>
      <c r="AT23" s="111"/>
      <c r="AU23" s="111"/>
      <c r="AV23" s="136"/>
      <c r="AW23" s="133"/>
      <c r="AX23" s="133"/>
      <c r="AY23" s="137"/>
    </row>
    <row r="24" spans="1:51" s="2" customFormat="1" ht="13.5" thickBot="1">
      <c r="A24" s="65" t="s">
        <v>90</v>
      </c>
      <c r="B24" s="66" t="s">
        <v>91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53">
        <f t="shared" si="0"/>
        <v>0</v>
      </c>
      <c r="AH24" s="111">
        <v>1.4</v>
      </c>
      <c r="AI24" s="111"/>
      <c r="AJ24" s="113">
        <f t="shared" si="1"/>
        <v>0</v>
      </c>
      <c r="AK24" s="111"/>
      <c r="AL24" s="115">
        <v>0</v>
      </c>
      <c r="AM24" s="115"/>
      <c r="AN24" s="135">
        <f t="shared" si="2"/>
        <v>0</v>
      </c>
      <c r="AO24" s="135"/>
      <c r="AP24" s="111"/>
      <c r="AQ24" s="142" t="s">
        <v>155</v>
      </c>
      <c r="AR24" s="143"/>
      <c r="AS24" s="143"/>
      <c r="AT24" s="144"/>
      <c r="AU24" s="111"/>
      <c r="AV24" s="145" t="s">
        <v>140</v>
      </c>
      <c r="AW24" s="146"/>
      <c r="AX24" s="146"/>
      <c r="AY24" s="147">
        <f>SUM(AJ15:AJ16,AJ26:AJ28,AJ29:AJ31,AJ35:AJ38,AJ39:AJ42,AJ43:AJ50,AJ59:AJ61,AJ64:AJ65,AJ75:AJ77,AJ81:AJ83,AJ84)</f>
        <v>0</v>
      </c>
    </row>
    <row r="25" spans="1:51" s="2" customFormat="1" ht="13.5" thickBot="1">
      <c r="A25" s="65"/>
      <c r="B25" s="66" t="s">
        <v>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3">
        <f t="shared" si="0"/>
        <v>0</v>
      </c>
      <c r="AH25" s="111">
        <v>4</v>
      </c>
      <c r="AI25" s="111"/>
      <c r="AJ25" s="113">
        <f t="shared" si="1"/>
        <v>0</v>
      </c>
      <c r="AK25" s="111"/>
      <c r="AL25" s="115">
        <v>0</v>
      </c>
      <c r="AM25" s="115"/>
      <c r="AN25" s="135">
        <f t="shared" si="2"/>
        <v>0</v>
      </c>
      <c r="AO25" s="135"/>
      <c r="AP25" s="111"/>
      <c r="AQ25" s="148"/>
      <c r="AR25" s="149"/>
      <c r="AS25" s="149"/>
      <c r="AT25" s="150"/>
      <c r="AU25" s="111"/>
      <c r="AV25" s="111"/>
      <c r="AW25" s="111"/>
      <c r="AX25" s="111"/>
      <c r="AY25" s="111"/>
    </row>
    <row r="26" spans="1:51" s="2" customFormat="1" ht="13.5" thickBot="1">
      <c r="A26" s="67" t="s">
        <v>49</v>
      </c>
      <c r="B26" s="68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53">
        <f t="shared" si="0"/>
        <v>0</v>
      </c>
      <c r="AH26" s="111">
        <v>4.8</v>
      </c>
      <c r="AI26" s="111"/>
      <c r="AJ26" s="113">
        <f t="shared" si="1"/>
        <v>0</v>
      </c>
      <c r="AK26" s="111"/>
      <c r="AL26" s="115">
        <v>0</v>
      </c>
      <c r="AM26" s="115"/>
      <c r="AN26" s="128">
        <f t="shared" si="2"/>
        <v>0</v>
      </c>
      <c r="AO26" s="135"/>
      <c r="AP26" s="111"/>
      <c r="AQ26" s="148">
        <f>SUM(AG43,AG47,AG51,AG55)</f>
        <v>0</v>
      </c>
      <c r="AR26" s="149">
        <v>237</v>
      </c>
      <c r="AS26" s="149">
        <f>PRODUCT(AQ26,AR26)</f>
        <v>0</v>
      </c>
      <c r="AT26" s="150"/>
      <c r="AU26" s="111"/>
      <c r="AV26" s="151" t="s">
        <v>133</v>
      </c>
      <c r="AW26" s="152"/>
      <c r="AX26" s="152"/>
      <c r="AY26" s="153">
        <f>SUM(AJ21,AJ22,AJ23)</f>
        <v>0</v>
      </c>
    </row>
    <row r="27" spans="1:51" s="2" customFormat="1" ht="13.5" thickBot="1">
      <c r="A27" s="69"/>
      <c r="B27" s="68" t="s">
        <v>101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53">
        <f t="shared" si="0"/>
        <v>0</v>
      </c>
      <c r="AH27" s="111">
        <v>9.6</v>
      </c>
      <c r="AI27" s="112"/>
      <c r="AJ27" s="113">
        <f t="shared" si="1"/>
        <v>0</v>
      </c>
      <c r="AK27" s="111"/>
      <c r="AL27" s="115">
        <v>0</v>
      </c>
      <c r="AM27" s="115"/>
      <c r="AN27" s="135">
        <f t="shared" si="2"/>
        <v>0</v>
      </c>
      <c r="AO27" s="135"/>
      <c r="AP27" s="111"/>
      <c r="AQ27" s="148">
        <f>SUM(AG44,AG48,AG52,AG56)</f>
        <v>0</v>
      </c>
      <c r="AR27" s="149">
        <f>MEDIAN(330,355)</f>
        <v>342.5</v>
      </c>
      <c r="AS27" s="149">
        <f>PRODUCT(AQ27,AR27)</f>
        <v>0</v>
      </c>
      <c r="AT27" s="150"/>
      <c r="AU27" s="111"/>
      <c r="AV27" s="111"/>
      <c r="AW27" s="118"/>
      <c r="AX27" s="118"/>
      <c r="AY27" s="118"/>
    </row>
    <row r="28" spans="1:51" s="2" customFormat="1" ht="13.5" thickBot="1">
      <c r="A28" s="67"/>
      <c r="B28" s="68" t="s">
        <v>48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53">
        <f t="shared" si="0"/>
        <v>0</v>
      </c>
      <c r="AH28" s="111">
        <v>18</v>
      </c>
      <c r="AI28" s="112"/>
      <c r="AJ28" s="113">
        <f t="shared" si="1"/>
        <v>0</v>
      </c>
      <c r="AK28" s="111"/>
      <c r="AL28" s="115">
        <v>0</v>
      </c>
      <c r="AM28" s="115"/>
      <c r="AN28" s="135">
        <f t="shared" si="2"/>
        <v>0</v>
      </c>
      <c r="AO28" s="135"/>
      <c r="AP28" s="111"/>
      <c r="AQ28" s="148">
        <f>SUM(AG45,AG49,AG53,AG57)</f>
        <v>0</v>
      </c>
      <c r="AR28" s="149">
        <f>MEDIAN(591,710)</f>
        <v>650.5</v>
      </c>
      <c r="AS28" s="149">
        <f>PRODUCT(AQ28,AR28)</f>
        <v>0</v>
      </c>
      <c r="AT28" s="150"/>
      <c r="AU28" s="111"/>
      <c r="AV28" s="154" t="s">
        <v>134</v>
      </c>
      <c r="AW28" s="155"/>
      <c r="AX28" s="155"/>
      <c r="AY28" s="156">
        <f>SUM(AJ43:AJ58)</f>
        <v>0</v>
      </c>
    </row>
    <row r="29" spans="1:51" s="2" customFormat="1" ht="13.5" thickBot="1">
      <c r="A29" s="70" t="s">
        <v>51</v>
      </c>
      <c r="B29" s="71" t="s">
        <v>146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53">
        <f t="shared" si="0"/>
        <v>0</v>
      </c>
      <c r="AH29" s="111">
        <v>4.4</v>
      </c>
      <c r="AI29" s="112"/>
      <c r="AJ29" s="113">
        <f t="shared" si="1"/>
        <v>0</v>
      </c>
      <c r="AK29" s="111"/>
      <c r="AL29" s="115">
        <v>0</v>
      </c>
      <c r="AM29" s="115"/>
      <c r="AN29" s="135">
        <v>0</v>
      </c>
      <c r="AO29" s="135"/>
      <c r="AP29" s="111"/>
      <c r="AQ29" s="148">
        <f>SUM(AG46,AG50,AG54,AG58)</f>
        <v>0</v>
      </c>
      <c r="AR29" s="149">
        <v>1000</v>
      </c>
      <c r="AS29" s="149">
        <f>PRODUCT(AQ29,AR29)</f>
        <v>0</v>
      </c>
      <c r="AT29" s="150"/>
      <c r="AU29" s="111"/>
      <c r="AV29" s="111"/>
      <c r="AW29" s="111"/>
      <c r="AX29" s="111"/>
      <c r="AY29" s="111"/>
    </row>
    <row r="30" spans="1:51" s="2" customFormat="1" ht="12.75">
      <c r="A30" s="70"/>
      <c r="B30" s="71" t="s">
        <v>147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53">
        <f t="shared" si="0"/>
        <v>0</v>
      </c>
      <c r="AH30" s="111">
        <v>5</v>
      </c>
      <c r="AI30" s="112"/>
      <c r="AJ30" s="113">
        <f t="shared" si="1"/>
        <v>0</v>
      </c>
      <c r="AK30" s="111"/>
      <c r="AL30" s="115">
        <v>0</v>
      </c>
      <c r="AM30" s="115"/>
      <c r="AN30" s="135">
        <f t="shared" si="2"/>
        <v>0</v>
      </c>
      <c r="AO30" s="135"/>
      <c r="AP30" s="111"/>
      <c r="AQ30" s="148"/>
      <c r="AR30" s="149"/>
      <c r="AS30" s="149"/>
      <c r="AT30" s="150"/>
      <c r="AU30" s="111"/>
      <c r="AV30" s="157" t="s">
        <v>127</v>
      </c>
      <c r="AW30" s="158"/>
      <c r="AX30" s="158"/>
      <c r="AY30" s="159"/>
    </row>
    <row r="31" spans="1:51" s="2" customFormat="1" ht="13.5" thickBot="1">
      <c r="A31" s="70"/>
      <c r="B31" s="72" t="s">
        <v>102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53">
        <f t="shared" si="0"/>
        <v>0</v>
      </c>
      <c r="AH31" s="111">
        <v>8</v>
      </c>
      <c r="AI31" s="112"/>
      <c r="AJ31" s="113">
        <f t="shared" si="1"/>
        <v>0</v>
      </c>
      <c r="AK31" s="111"/>
      <c r="AL31" s="115">
        <v>0</v>
      </c>
      <c r="AM31" s="115"/>
      <c r="AN31" s="135">
        <f t="shared" si="2"/>
        <v>0</v>
      </c>
      <c r="AO31" s="135"/>
      <c r="AP31" s="111"/>
      <c r="AQ31" s="160"/>
      <c r="AR31" s="161"/>
      <c r="AS31" s="162">
        <f>SUM(AS26,AS27,AS28,AS29)/1000</f>
        <v>0</v>
      </c>
      <c r="AT31" s="163" t="s">
        <v>152</v>
      </c>
      <c r="AU31" s="111"/>
      <c r="AV31" s="164" t="s">
        <v>151</v>
      </c>
      <c r="AW31" s="165"/>
      <c r="AX31" s="165"/>
      <c r="AY31" s="166"/>
    </row>
    <row r="32" spans="1:51" s="2" customFormat="1" ht="13.5" thickBot="1">
      <c r="A32" s="73" t="s">
        <v>143</v>
      </c>
      <c r="B32" s="74" t="s">
        <v>100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53">
        <f t="shared" si="0"/>
        <v>0</v>
      </c>
      <c r="AH32" s="112">
        <v>3</v>
      </c>
      <c r="AI32" s="112"/>
      <c r="AJ32" s="113">
        <f>PRODUCT(AG32,AH32)</f>
        <v>0</v>
      </c>
      <c r="AK32" s="111"/>
      <c r="AL32" s="115">
        <v>0</v>
      </c>
      <c r="AM32" s="115"/>
      <c r="AN32" s="167">
        <f t="shared" si="2"/>
        <v>0</v>
      </c>
      <c r="AO32" s="135"/>
      <c r="AP32" s="111"/>
      <c r="AQ32" s="111"/>
      <c r="AR32" s="111"/>
      <c r="AS32" s="111"/>
      <c r="AT32" s="111"/>
      <c r="AU32" s="111"/>
      <c r="AV32" s="168"/>
      <c r="AW32" s="165"/>
      <c r="AX32" s="165"/>
      <c r="AY32" s="166"/>
    </row>
    <row r="33" spans="1:51" s="2" customFormat="1" ht="12.75">
      <c r="A33" s="73"/>
      <c r="B33" s="74" t="s">
        <v>144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53">
        <f t="shared" si="0"/>
        <v>0</v>
      </c>
      <c r="AH33" s="112">
        <v>4.1</v>
      </c>
      <c r="AI33" s="112"/>
      <c r="AJ33" s="113">
        <f t="shared" si="1"/>
        <v>0</v>
      </c>
      <c r="AK33" s="111"/>
      <c r="AL33" s="115">
        <v>0</v>
      </c>
      <c r="AM33" s="115"/>
      <c r="AN33" s="167">
        <f t="shared" si="2"/>
        <v>0</v>
      </c>
      <c r="AO33" s="135"/>
      <c r="AP33" s="111"/>
      <c r="AQ33" s="169" t="s">
        <v>80</v>
      </c>
      <c r="AR33" s="170"/>
      <c r="AS33" s="170"/>
      <c r="AT33" s="171"/>
      <c r="AU33" s="111"/>
      <c r="AV33" s="164" t="s">
        <v>128</v>
      </c>
      <c r="AW33" s="165"/>
      <c r="AX33" s="172">
        <f>SUM(AJ11:AJ12)</f>
        <v>0</v>
      </c>
      <c r="AY33" s="173" t="s">
        <v>156</v>
      </c>
    </row>
    <row r="34" spans="1:51" s="2" customFormat="1" ht="13.5" thickBot="1">
      <c r="A34" s="73"/>
      <c r="B34" s="74" t="s">
        <v>145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53">
        <f t="shared" si="0"/>
        <v>0</v>
      </c>
      <c r="AH34" s="112">
        <v>6</v>
      </c>
      <c r="AI34" s="112"/>
      <c r="AJ34" s="113">
        <f t="shared" si="1"/>
        <v>0</v>
      </c>
      <c r="AK34" s="111"/>
      <c r="AL34" s="115">
        <v>0</v>
      </c>
      <c r="AM34" s="115"/>
      <c r="AN34" s="167">
        <f t="shared" si="2"/>
        <v>0</v>
      </c>
      <c r="AO34" s="135"/>
      <c r="AP34" s="111"/>
      <c r="AQ34" s="174" t="s">
        <v>75</v>
      </c>
      <c r="AR34" s="175"/>
      <c r="AS34" s="175">
        <f>SUM(AN17,AN18)</f>
        <v>0</v>
      </c>
      <c r="AT34" s="176" t="s">
        <v>79</v>
      </c>
      <c r="AU34" s="111"/>
      <c r="AV34" s="168"/>
      <c r="AW34" s="165"/>
      <c r="AX34" s="165"/>
      <c r="AY34" s="166"/>
    </row>
    <row r="35" spans="1:51" s="2" customFormat="1" ht="13.5" thickBot="1">
      <c r="A35" s="75" t="s">
        <v>35</v>
      </c>
      <c r="B35" s="76" t="s">
        <v>100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53">
        <f t="shared" si="0"/>
        <v>0</v>
      </c>
      <c r="AH35" s="111">
        <v>4.3</v>
      </c>
      <c r="AI35" s="112"/>
      <c r="AJ35" s="113">
        <f t="shared" si="1"/>
        <v>0</v>
      </c>
      <c r="AK35" s="111"/>
      <c r="AL35" s="115">
        <v>14</v>
      </c>
      <c r="AM35" s="115"/>
      <c r="AN35" s="116">
        <f t="shared" si="2"/>
        <v>0</v>
      </c>
      <c r="AO35" s="117" t="s">
        <v>70</v>
      </c>
      <c r="AP35" s="111"/>
      <c r="AQ35" s="174" t="s">
        <v>117</v>
      </c>
      <c r="AR35" s="175"/>
      <c r="AS35" s="175">
        <f>SUM(AN35:AN38)</f>
        <v>0</v>
      </c>
      <c r="AT35" s="176" t="s">
        <v>79</v>
      </c>
      <c r="AU35" s="111"/>
      <c r="AV35" s="177" t="s">
        <v>129</v>
      </c>
      <c r="AW35" s="178"/>
      <c r="AX35" s="179">
        <f>SUM(AJ13,AJ14,AJ17,AJ18)</f>
        <v>0</v>
      </c>
      <c r="AY35" s="180" t="s">
        <v>156</v>
      </c>
    </row>
    <row r="36" spans="1:51" s="2" customFormat="1" ht="12.75">
      <c r="A36" s="75"/>
      <c r="B36" s="76" t="s">
        <v>50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53">
        <f t="shared" si="0"/>
        <v>0</v>
      </c>
      <c r="AH36" s="111">
        <v>7.4</v>
      </c>
      <c r="AI36" s="112"/>
      <c r="AJ36" s="113">
        <f t="shared" si="1"/>
        <v>0</v>
      </c>
      <c r="AK36" s="111"/>
      <c r="AL36" s="115">
        <v>25.6</v>
      </c>
      <c r="AM36" s="115"/>
      <c r="AN36" s="181">
        <f t="shared" si="2"/>
        <v>0</v>
      </c>
      <c r="AO36" s="182" t="s">
        <v>57</v>
      </c>
      <c r="AP36" s="111"/>
      <c r="AQ36" s="174" t="s">
        <v>76</v>
      </c>
      <c r="AR36" s="175"/>
      <c r="AS36" s="175">
        <f>SUM(AN47,AN48,AN49,AN50,AN58,AN55,,AN56,AN57)</f>
        <v>0</v>
      </c>
      <c r="AT36" s="176" t="s">
        <v>79</v>
      </c>
      <c r="AU36" s="111"/>
      <c r="AV36" s="111"/>
      <c r="AW36" s="111"/>
      <c r="AX36" s="111"/>
      <c r="AY36" s="111"/>
    </row>
    <row r="37" spans="1:51" s="2" customFormat="1" ht="12.75">
      <c r="A37" s="75"/>
      <c r="B37" s="76" t="s">
        <v>103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53">
        <f t="shared" si="0"/>
        <v>0</v>
      </c>
      <c r="AH37" s="111">
        <v>11.5</v>
      </c>
      <c r="AI37" s="112"/>
      <c r="AJ37" s="113">
        <f t="shared" si="1"/>
        <v>0</v>
      </c>
      <c r="AK37" s="111"/>
      <c r="AL37" s="115">
        <v>47.8</v>
      </c>
      <c r="AM37" s="115"/>
      <c r="AN37" s="181">
        <f t="shared" si="2"/>
        <v>0</v>
      </c>
      <c r="AO37" s="182"/>
      <c r="AP37" s="111"/>
      <c r="AQ37" s="174" t="s">
        <v>77</v>
      </c>
      <c r="AR37" s="175"/>
      <c r="AS37" s="175">
        <f>SUM(AN59:AN63)</f>
        <v>0</v>
      </c>
      <c r="AT37" s="176" t="s">
        <v>79</v>
      </c>
      <c r="AU37" s="111"/>
      <c r="AV37" s="111"/>
      <c r="AW37" s="111"/>
      <c r="AX37" s="111"/>
      <c r="AY37" s="111"/>
    </row>
    <row r="38" spans="1:51" s="2" customFormat="1" ht="13.5" thickBot="1">
      <c r="A38" s="75"/>
      <c r="B38" s="76" t="s">
        <v>104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53">
        <f t="shared" si="0"/>
        <v>0</v>
      </c>
      <c r="AH38" s="111">
        <v>14.1</v>
      </c>
      <c r="AI38" s="112"/>
      <c r="AJ38" s="113">
        <f t="shared" si="1"/>
        <v>0</v>
      </c>
      <c r="AK38" s="111"/>
      <c r="AL38" s="115">
        <v>52.5</v>
      </c>
      <c r="AM38" s="115"/>
      <c r="AN38" s="123">
        <f t="shared" si="2"/>
        <v>0</v>
      </c>
      <c r="AO38" s="124"/>
      <c r="AP38" s="111"/>
      <c r="AQ38" s="174" t="s">
        <v>85</v>
      </c>
      <c r="AR38" s="175"/>
      <c r="AS38" s="175">
        <f>SUM(AN72:AN83)</f>
        <v>0</v>
      </c>
      <c r="AT38" s="176" t="s">
        <v>79</v>
      </c>
      <c r="AU38" s="111"/>
      <c r="AV38" s="111"/>
      <c r="AW38" s="111"/>
      <c r="AX38" s="111"/>
      <c r="AY38" s="111"/>
    </row>
    <row r="39" spans="1:51" s="2" customFormat="1" ht="12.75">
      <c r="A39" s="77" t="s">
        <v>52</v>
      </c>
      <c r="B39" s="78" t="s">
        <v>105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3">
        <f t="shared" si="0"/>
        <v>0</v>
      </c>
      <c r="AH39" s="111">
        <v>7.3</v>
      </c>
      <c r="AI39" s="112"/>
      <c r="AJ39" s="113">
        <f t="shared" si="1"/>
        <v>0</v>
      </c>
      <c r="AK39" s="111"/>
      <c r="AL39" s="115">
        <v>0</v>
      </c>
      <c r="AM39" s="115"/>
      <c r="AN39" s="135">
        <f t="shared" si="2"/>
        <v>0</v>
      </c>
      <c r="AO39" s="135"/>
      <c r="AP39" s="111"/>
      <c r="AQ39" s="174" t="s">
        <v>78</v>
      </c>
      <c r="AR39" s="175"/>
      <c r="AS39" s="175">
        <f>SUM(AN66,AN67,AN68)</f>
        <v>0</v>
      </c>
      <c r="AT39" s="176" t="s">
        <v>79</v>
      </c>
      <c r="AU39" s="111"/>
      <c r="AV39" s="111"/>
      <c r="AW39" s="111"/>
      <c r="AX39" s="111"/>
      <c r="AY39" s="111"/>
    </row>
    <row r="40" spans="1:51" s="2" customFormat="1" ht="12.75">
      <c r="A40" s="77"/>
      <c r="B40" s="78" t="s">
        <v>96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3">
        <f t="shared" si="0"/>
        <v>0</v>
      </c>
      <c r="AH40" s="111">
        <v>12.1</v>
      </c>
      <c r="AI40" s="112"/>
      <c r="AJ40" s="113">
        <f t="shared" si="1"/>
        <v>0</v>
      </c>
      <c r="AK40" s="111"/>
      <c r="AL40" s="115">
        <v>0</v>
      </c>
      <c r="AM40" s="115"/>
      <c r="AN40" s="128">
        <f t="shared" si="2"/>
        <v>0</v>
      </c>
      <c r="AO40" s="135"/>
      <c r="AP40" s="111"/>
      <c r="AQ40" s="174"/>
      <c r="AR40" s="175"/>
      <c r="AS40" s="175"/>
      <c r="AT40" s="176"/>
      <c r="AU40" s="111"/>
      <c r="AV40" s="111"/>
      <c r="AW40" s="111"/>
      <c r="AX40" s="111"/>
      <c r="AY40" s="111"/>
    </row>
    <row r="41" spans="1:51" s="2" customFormat="1" ht="13.5" thickBot="1">
      <c r="A41" s="78"/>
      <c r="B41" s="78" t="s">
        <v>106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3">
        <f t="shared" si="0"/>
        <v>0</v>
      </c>
      <c r="AH41" s="111">
        <v>19.3</v>
      </c>
      <c r="AI41" s="112"/>
      <c r="AJ41" s="113">
        <f t="shared" si="1"/>
        <v>0</v>
      </c>
      <c r="AK41" s="111"/>
      <c r="AL41" s="115">
        <v>0</v>
      </c>
      <c r="AM41" s="115"/>
      <c r="AN41" s="135">
        <f t="shared" si="2"/>
        <v>0</v>
      </c>
      <c r="AO41" s="135"/>
      <c r="AP41" s="111"/>
      <c r="AQ41" s="183" t="s">
        <v>84</v>
      </c>
      <c r="AR41" s="184"/>
      <c r="AS41" s="185">
        <f>SUM(AS34:AS39)</f>
        <v>0</v>
      </c>
      <c r="AT41" s="186" t="s">
        <v>79</v>
      </c>
      <c r="AU41" s="135"/>
      <c r="AV41" s="135"/>
      <c r="AW41" s="111"/>
      <c r="AX41" s="111"/>
      <c r="AY41" s="111"/>
    </row>
    <row r="42" spans="1:51" s="2" customFormat="1" ht="12.75">
      <c r="A42" s="78"/>
      <c r="B42" s="78" t="s">
        <v>53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3">
        <f t="shared" si="0"/>
        <v>0</v>
      </c>
      <c r="AH42" s="111">
        <v>49.6</v>
      </c>
      <c r="AI42" s="112"/>
      <c r="AJ42" s="113">
        <f t="shared" si="1"/>
        <v>0</v>
      </c>
      <c r="AK42" s="111"/>
      <c r="AL42" s="115">
        <v>0</v>
      </c>
      <c r="AM42" s="115"/>
      <c r="AN42" s="135">
        <f t="shared" si="2"/>
        <v>0</v>
      </c>
      <c r="AO42" s="135"/>
      <c r="AP42" s="111"/>
      <c r="AQ42" s="111"/>
      <c r="AR42" s="111"/>
      <c r="AS42" s="111"/>
      <c r="AT42" s="111"/>
      <c r="AU42" s="135"/>
      <c r="AV42" s="135"/>
      <c r="AW42" s="111"/>
      <c r="AX42" s="111"/>
      <c r="AY42" s="111"/>
    </row>
    <row r="43" spans="1:51" s="2" customFormat="1" ht="12.75">
      <c r="A43" s="79" t="s">
        <v>37</v>
      </c>
      <c r="B43" s="80" t="s">
        <v>54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53">
        <f t="shared" si="0"/>
        <v>0</v>
      </c>
      <c r="AH43" s="111">
        <v>7.5</v>
      </c>
      <c r="AI43" s="112"/>
      <c r="AJ43" s="113">
        <f t="shared" si="1"/>
        <v>0</v>
      </c>
      <c r="AK43" s="111"/>
      <c r="AL43" s="115">
        <v>0</v>
      </c>
      <c r="AM43" s="115"/>
      <c r="AN43" s="135">
        <f t="shared" si="2"/>
        <v>0</v>
      </c>
      <c r="AO43" s="135"/>
      <c r="AP43" s="111"/>
      <c r="AQ43" s="128"/>
      <c r="AR43" s="128"/>
      <c r="AS43" s="128"/>
      <c r="AT43" s="128"/>
      <c r="AU43" s="135"/>
      <c r="AV43" s="135"/>
      <c r="AW43" s="111"/>
      <c r="AX43" s="111"/>
      <c r="AY43" s="111"/>
    </row>
    <row r="44" spans="1:51" s="2" customFormat="1" ht="12.75">
      <c r="A44" s="79" t="s">
        <v>64</v>
      </c>
      <c r="B44" s="80" t="s">
        <v>108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53">
        <f t="shared" si="0"/>
        <v>0</v>
      </c>
      <c r="AH44" s="111">
        <v>9.4</v>
      </c>
      <c r="AI44" s="112"/>
      <c r="AJ44" s="113">
        <f t="shared" si="1"/>
        <v>0</v>
      </c>
      <c r="AK44" s="111"/>
      <c r="AL44" s="115">
        <v>0</v>
      </c>
      <c r="AM44" s="115"/>
      <c r="AN44" s="135">
        <f t="shared" si="2"/>
        <v>0</v>
      </c>
      <c r="AO44" s="135"/>
      <c r="AP44" s="111"/>
      <c r="AQ44" s="111"/>
      <c r="AR44" s="111"/>
      <c r="AS44" s="111"/>
      <c r="AT44" s="111"/>
      <c r="AU44" s="135"/>
      <c r="AV44" s="135"/>
      <c r="AW44" s="111"/>
      <c r="AX44" s="111"/>
      <c r="AY44" s="111"/>
    </row>
    <row r="45" spans="1:51" s="2" customFormat="1" ht="12.75">
      <c r="A45" s="80"/>
      <c r="B45" s="80" t="s">
        <v>107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53">
        <f t="shared" si="0"/>
        <v>0</v>
      </c>
      <c r="AH45" s="111">
        <v>22</v>
      </c>
      <c r="AI45" s="112"/>
      <c r="AJ45" s="113">
        <f t="shared" si="1"/>
        <v>0</v>
      </c>
      <c r="AK45" s="111"/>
      <c r="AL45" s="115">
        <v>0</v>
      </c>
      <c r="AM45" s="115"/>
      <c r="AN45" s="135">
        <f t="shared" si="2"/>
        <v>0</v>
      </c>
      <c r="AO45" s="135"/>
      <c r="AP45" s="111"/>
      <c r="AQ45" s="111"/>
      <c r="AR45" s="111"/>
      <c r="AS45" s="111"/>
      <c r="AT45" s="111"/>
      <c r="AU45" s="135"/>
      <c r="AV45" s="135"/>
      <c r="AW45" s="111"/>
      <c r="AX45" s="111"/>
      <c r="AY45" s="111"/>
    </row>
    <row r="46" spans="1:51" s="2" customFormat="1" ht="13.5" thickBot="1">
      <c r="A46" s="80"/>
      <c r="B46" s="80" t="s">
        <v>104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53">
        <f t="shared" si="0"/>
        <v>0</v>
      </c>
      <c r="AH46" s="111">
        <v>31</v>
      </c>
      <c r="AI46" s="112"/>
      <c r="AJ46" s="113">
        <f t="shared" si="1"/>
        <v>0</v>
      </c>
      <c r="AK46" s="111"/>
      <c r="AL46" s="115">
        <v>0</v>
      </c>
      <c r="AM46" s="115"/>
      <c r="AN46" s="135">
        <f t="shared" si="2"/>
        <v>0</v>
      </c>
      <c r="AO46" s="135"/>
      <c r="AP46" s="111"/>
      <c r="AQ46" s="111"/>
      <c r="AR46" s="111"/>
      <c r="AS46" s="111"/>
      <c r="AT46" s="111"/>
      <c r="AU46" s="135"/>
      <c r="AV46" s="135"/>
      <c r="AW46" s="111"/>
      <c r="AX46" s="111"/>
      <c r="AY46" s="111"/>
    </row>
    <row r="47" spans="1:51" s="2" customFormat="1" ht="12.75">
      <c r="A47" s="81" t="s">
        <v>118</v>
      </c>
      <c r="B47" s="82" t="s">
        <v>54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53">
        <f t="shared" si="0"/>
        <v>0</v>
      </c>
      <c r="AH47" s="111">
        <v>7</v>
      </c>
      <c r="AI47" s="112"/>
      <c r="AJ47" s="113">
        <f t="shared" si="1"/>
        <v>0</v>
      </c>
      <c r="AK47" s="111"/>
      <c r="AL47" s="115">
        <v>25</v>
      </c>
      <c r="AM47" s="115"/>
      <c r="AN47" s="116">
        <f t="shared" si="2"/>
        <v>0</v>
      </c>
      <c r="AO47" s="117" t="s">
        <v>37</v>
      </c>
      <c r="AP47" s="111"/>
      <c r="AQ47" s="111"/>
      <c r="AR47" s="111"/>
      <c r="AS47" s="111"/>
      <c r="AT47" s="111"/>
      <c r="AU47" s="135"/>
      <c r="AV47" s="135"/>
      <c r="AW47" s="111"/>
      <c r="AX47" s="111"/>
      <c r="AY47" s="111"/>
    </row>
    <row r="48" spans="1:51" s="2" customFormat="1" ht="12.75">
      <c r="A48" s="81" t="s">
        <v>81</v>
      </c>
      <c r="B48" s="82" t="s">
        <v>108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53">
        <f t="shared" si="0"/>
        <v>0</v>
      </c>
      <c r="AH48" s="111">
        <v>9.7</v>
      </c>
      <c r="AI48" s="112"/>
      <c r="AJ48" s="113">
        <f t="shared" si="1"/>
        <v>0</v>
      </c>
      <c r="AK48" s="111"/>
      <c r="AL48" s="115">
        <v>41.5</v>
      </c>
      <c r="AM48" s="115"/>
      <c r="AN48" s="181">
        <f t="shared" si="2"/>
        <v>0</v>
      </c>
      <c r="AO48" s="182"/>
      <c r="AP48" s="111"/>
      <c r="AQ48" s="111"/>
      <c r="AR48" s="111"/>
      <c r="AS48" s="111"/>
      <c r="AT48" s="111"/>
      <c r="AU48" s="135"/>
      <c r="AV48" s="135"/>
      <c r="AW48" s="111"/>
      <c r="AX48" s="111"/>
      <c r="AY48" s="111"/>
    </row>
    <row r="49" spans="1:51" s="2" customFormat="1" ht="12.75">
      <c r="A49" s="81"/>
      <c r="B49" s="82" t="s">
        <v>107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53">
        <f t="shared" si="0"/>
        <v>0</v>
      </c>
      <c r="AH49" s="111">
        <v>19.8</v>
      </c>
      <c r="AI49" s="112"/>
      <c r="AJ49" s="113">
        <f t="shared" si="1"/>
        <v>0</v>
      </c>
      <c r="AK49" s="111"/>
      <c r="AL49" s="115">
        <v>98.7</v>
      </c>
      <c r="AM49" s="115"/>
      <c r="AN49" s="181">
        <f t="shared" si="2"/>
        <v>0</v>
      </c>
      <c r="AO49" s="182"/>
      <c r="AP49" s="111"/>
      <c r="AQ49" s="111"/>
      <c r="AR49" s="111"/>
      <c r="AS49" s="111"/>
      <c r="AT49" s="111"/>
      <c r="AU49" s="135"/>
      <c r="AV49" s="135"/>
      <c r="AW49" s="111"/>
      <c r="AX49" s="111"/>
      <c r="AY49" s="111"/>
    </row>
    <row r="50" spans="1:51" s="2" customFormat="1" ht="13.5" thickBot="1">
      <c r="A50" s="83"/>
      <c r="B50" s="84" t="s">
        <v>104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0"/>
      <c r="AA50" s="20"/>
      <c r="AB50" s="20"/>
      <c r="AC50" s="20"/>
      <c r="AD50" s="20"/>
      <c r="AE50" s="20"/>
      <c r="AF50" s="20"/>
      <c r="AG50" s="53">
        <f t="shared" si="0"/>
        <v>0</v>
      </c>
      <c r="AH50" s="111">
        <v>27.6</v>
      </c>
      <c r="AI50" s="112"/>
      <c r="AJ50" s="113">
        <f t="shared" si="1"/>
        <v>0</v>
      </c>
      <c r="AK50" s="111"/>
      <c r="AL50" s="115">
        <v>114.1</v>
      </c>
      <c r="AM50" s="115"/>
      <c r="AN50" s="123">
        <f t="shared" si="2"/>
        <v>0</v>
      </c>
      <c r="AO50" s="124"/>
      <c r="AP50" s="111"/>
      <c r="AQ50" s="111"/>
      <c r="AR50" s="111"/>
      <c r="AS50" s="111"/>
      <c r="AT50" s="111"/>
      <c r="AU50" s="135"/>
      <c r="AV50" s="135"/>
      <c r="AW50" s="111"/>
      <c r="AX50" s="111"/>
      <c r="AY50" s="111"/>
    </row>
    <row r="51" spans="1:51" s="2" customFormat="1" ht="12.75">
      <c r="A51" s="85" t="s">
        <v>38</v>
      </c>
      <c r="B51" s="86" t="s">
        <v>54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9"/>
      <c r="AA51" s="19"/>
      <c r="AB51" s="19"/>
      <c r="AC51" s="19"/>
      <c r="AD51" s="19"/>
      <c r="AE51" s="19"/>
      <c r="AF51" s="19"/>
      <c r="AG51" s="53">
        <f t="shared" si="0"/>
        <v>0</v>
      </c>
      <c r="AH51" s="111">
        <v>0</v>
      </c>
      <c r="AI51" s="111"/>
      <c r="AJ51" s="113">
        <f t="shared" si="1"/>
        <v>0</v>
      </c>
      <c r="AK51" s="111"/>
      <c r="AL51" s="115">
        <v>0</v>
      </c>
      <c r="AM51" s="115"/>
      <c r="AN51" s="135">
        <f t="shared" si="2"/>
        <v>0</v>
      </c>
      <c r="AO51" s="135"/>
      <c r="AP51" s="111"/>
      <c r="AQ51" s="111"/>
      <c r="AR51" s="111"/>
      <c r="AS51" s="111"/>
      <c r="AT51" s="111"/>
      <c r="AU51" s="135"/>
      <c r="AV51" s="135"/>
      <c r="AW51" s="111"/>
      <c r="AX51" s="111"/>
      <c r="AY51" s="111"/>
    </row>
    <row r="52" spans="1:51" s="2" customFormat="1" ht="12.75">
      <c r="A52" s="79" t="s">
        <v>65</v>
      </c>
      <c r="B52" s="80" t="s">
        <v>108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53">
        <f t="shared" si="0"/>
        <v>0</v>
      </c>
      <c r="AH52" s="111">
        <v>0</v>
      </c>
      <c r="AI52" s="111"/>
      <c r="AJ52" s="113">
        <f t="shared" si="1"/>
        <v>0</v>
      </c>
      <c r="AK52" s="111"/>
      <c r="AL52" s="115">
        <v>0</v>
      </c>
      <c r="AM52" s="115"/>
      <c r="AN52" s="135">
        <f t="shared" si="2"/>
        <v>0</v>
      </c>
      <c r="AO52" s="135"/>
      <c r="AP52" s="111"/>
      <c r="AQ52" s="111"/>
      <c r="AR52" s="111"/>
      <c r="AS52" s="111"/>
      <c r="AT52" s="111"/>
      <c r="AU52" s="135"/>
      <c r="AV52" s="135"/>
      <c r="AW52" s="111"/>
      <c r="AX52" s="111"/>
      <c r="AY52" s="111"/>
    </row>
    <row r="53" spans="1:51" s="2" customFormat="1" ht="12.75">
      <c r="A53" s="79"/>
      <c r="B53" s="80" t="s">
        <v>107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53">
        <f t="shared" si="0"/>
        <v>0</v>
      </c>
      <c r="AH53" s="111">
        <v>0</v>
      </c>
      <c r="AI53" s="111"/>
      <c r="AJ53" s="113">
        <f t="shared" si="1"/>
        <v>0</v>
      </c>
      <c r="AK53" s="111"/>
      <c r="AL53" s="115">
        <v>0</v>
      </c>
      <c r="AM53" s="115"/>
      <c r="AN53" s="135">
        <f t="shared" si="2"/>
        <v>0</v>
      </c>
      <c r="AO53" s="135"/>
      <c r="AP53" s="111"/>
      <c r="AQ53" s="111"/>
      <c r="AR53" s="111"/>
      <c r="AS53" s="111"/>
      <c r="AT53" s="111"/>
      <c r="AU53" s="135"/>
      <c r="AV53" s="135"/>
      <c r="AW53" s="111"/>
      <c r="AX53" s="111"/>
      <c r="AY53" s="111"/>
    </row>
    <row r="54" spans="1:51" s="2" customFormat="1" ht="13.5" thickBot="1">
      <c r="A54" s="79"/>
      <c r="B54" s="80" t="s">
        <v>104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3">
        <f t="shared" si="0"/>
        <v>0</v>
      </c>
      <c r="AH54" s="111">
        <v>0</v>
      </c>
      <c r="AI54" s="111"/>
      <c r="AJ54" s="113">
        <f t="shared" si="1"/>
        <v>0</v>
      </c>
      <c r="AK54" s="111"/>
      <c r="AL54" s="115">
        <v>0</v>
      </c>
      <c r="AM54" s="115"/>
      <c r="AN54" s="128">
        <f t="shared" si="2"/>
        <v>0</v>
      </c>
      <c r="AO54" s="135"/>
      <c r="AP54" s="111"/>
      <c r="AQ54" s="111"/>
      <c r="AR54" s="111"/>
      <c r="AS54" s="111"/>
      <c r="AT54" s="111"/>
      <c r="AU54" s="135"/>
      <c r="AV54" s="135"/>
      <c r="AW54" s="111"/>
      <c r="AX54" s="111"/>
      <c r="AY54" s="111"/>
    </row>
    <row r="55" spans="1:51" s="2" customFormat="1" ht="12.75">
      <c r="A55" s="81" t="s">
        <v>66</v>
      </c>
      <c r="B55" s="82" t="s">
        <v>54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53">
        <f t="shared" si="0"/>
        <v>0</v>
      </c>
      <c r="AH55" s="111">
        <v>0</v>
      </c>
      <c r="AI55" s="111"/>
      <c r="AJ55" s="113">
        <f>PRODUCT(AG55,AH55)</f>
        <v>0</v>
      </c>
      <c r="AK55" s="111"/>
      <c r="AL55" s="115">
        <v>26.9</v>
      </c>
      <c r="AM55" s="115"/>
      <c r="AN55" s="116">
        <f t="shared" si="2"/>
        <v>0</v>
      </c>
      <c r="AO55" s="117" t="s">
        <v>71</v>
      </c>
      <c r="AP55" s="111"/>
      <c r="AQ55" s="111"/>
      <c r="AR55" s="111"/>
      <c r="AS55" s="111"/>
      <c r="AT55" s="111"/>
      <c r="AU55" s="135"/>
      <c r="AV55" s="135"/>
      <c r="AW55" s="111"/>
      <c r="AX55" s="111"/>
      <c r="AY55" s="111"/>
    </row>
    <row r="56" spans="1:51" s="2" customFormat="1" ht="12.75">
      <c r="A56" s="81"/>
      <c r="B56" s="82" t="s">
        <v>108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53">
        <f t="shared" si="0"/>
        <v>0</v>
      </c>
      <c r="AH56" s="111">
        <v>0</v>
      </c>
      <c r="AI56" s="111"/>
      <c r="AJ56" s="113">
        <f>PRODUCT(AG56,AH56)</f>
        <v>0</v>
      </c>
      <c r="AK56" s="111"/>
      <c r="AL56" s="115">
        <v>39.8</v>
      </c>
      <c r="AM56" s="115"/>
      <c r="AN56" s="181">
        <f t="shared" si="2"/>
        <v>0</v>
      </c>
      <c r="AO56" s="182" t="s">
        <v>37</v>
      </c>
      <c r="AP56" s="111"/>
      <c r="AQ56" s="111"/>
      <c r="AR56" s="111"/>
      <c r="AS56" s="111"/>
      <c r="AT56" s="111"/>
      <c r="AU56" s="135"/>
      <c r="AV56" s="135"/>
      <c r="AW56" s="111"/>
      <c r="AX56" s="111"/>
      <c r="AY56" s="111"/>
    </row>
    <row r="57" spans="1:51" s="2" customFormat="1" ht="12.75">
      <c r="A57" s="81"/>
      <c r="B57" s="82" t="s">
        <v>107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53">
        <f t="shared" si="0"/>
        <v>0</v>
      </c>
      <c r="AH57" s="111">
        <v>0</v>
      </c>
      <c r="AI57" s="111"/>
      <c r="AJ57" s="113">
        <f>PRODUCT(AG57,AH57)</f>
        <v>0</v>
      </c>
      <c r="AK57" s="111"/>
      <c r="AL57" s="115">
        <v>69.6</v>
      </c>
      <c r="AM57" s="115"/>
      <c r="AN57" s="181">
        <f t="shared" si="2"/>
        <v>0</v>
      </c>
      <c r="AO57" s="182"/>
      <c r="AP57" s="111"/>
      <c r="AQ57" s="111"/>
      <c r="AR57" s="111"/>
      <c r="AS57" s="111"/>
      <c r="AT57" s="111"/>
      <c r="AU57" s="135"/>
      <c r="AV57" s="135"/>
      <c r="AW57" s="111"/>
      <c r="AX57" s="111"/>
      <c r="AY57" s="111"/>
    </row>
    <row r="58" spans="1:51" s="2" customFormat="1" ht="13.5" thickBot="1">
      <c r="A58" s="81"/>
      <c r="B58" s="82" t="s">
        <v>104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53">
        <f t="shared" si="0"/>
        <v>0</v>
      </c>
      <c r="AH58" s="111">
        <v>0</v>
      </c>
      <c r="AI58" s="111"/>
      <c r="AJ58" s="113">
        <f>PRODUCT(AG58,AH58)</f>
        <v>0</v>
      </c>
      <c r="AK58" s="111"/>
      <c r="AL58" s="115">
        <v>108.4</v>
      </c>
      <c r="AM58" s="115"/>
      <c r="AN58" s="181">
        <f t="shared" si="2"/>
        <v>0</v>
      </c>
      <c r="AO58" s="182"/>
      <c r="AP58" s="111"/>
      <c r="AQ58" s="111"/>
      <c r="AR58" s="111"/>
      <c r="AS58" s="111"/>
      <c r="AT58" s="111"/>
      <c r="AU58" s="135"/>
      <c r="AV58" s="135"/>
      <c r="AW58" s="111"/>
      <c r="AX58" s="111"/>
      <c r="AY58" s="111"/>
    </row>
    <row r="59" spans="1:51" s="2" customFormat="1" ht="12.75">
      <c r="A59" s="87" t="s">
        <v>33</v>
      </c>
      <c r="B59" s="88" t="s">
        <v>42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53">
        <f t="shared" si="0"/>
        <v>0</v>
      </c>
      <c r="AH59" s="111">
        <v>7.2</v>
      </c>
      <c r="AI59" s="111"/>
      <c r="AJ59" s="113">
        <f t="shared" si="1"/>
        <v>0</v>
      </c>
      <c r="AK59" s="111"/>
      <c r="AL59" s="115">
        <v>80</v>
      </c>
      <c r="AM59" s="115"/>
      <c r="AN59" s="116">
        <f t="shared" si="2"/>
        <v>0</v>
      </c>
      <c r="AO59" s="117" t="s">
        <v>72</v>
      </c>
      <c r="AP59" s="111"/>
      <c r="AQ59" s="111"/>
      <c r="AR59" s="111"/>
      <c r="AS59" s="111"/>
      <c r="AT59" s="111"/>
      <c r="AU59" s="135"/>
      <c r="AV59" s="135"/>
      <c r="AW59" s="111"/>
      <c r="AX59" s="111"/>
      <c r="AY59" s="111"/>
    </row>
    <row r="60" spans="1:51" s="2" customFormat="1" ht="12.75">
      <c r="A60" s="87"/>
      <c r="B60" s="88" t="s">
        <v>94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53">
        <f t="shared" si="0"/>
        <v>0</v>
      </c>
      <c r="AH60" s="111">
        <v>11.8</v>
      </c>
      <c r="AI60" s="111"/>
      <c r="AJ60" s="113">
        <f t="shared" si="1"/>
        <v>0</v>
      </c>
      <c r="AK60" s="111"/>
      <c r="AL60" s="115">
        <v>161.2</v>
      </c>
      <c r="AM60" s="115"/>
      <c r="AN60" s="181">
        <f t="shared" si="2"/>
        <v>0</v>
      </c>
      <c r="AO60" s="182" t="s">
        <v>40</v>
      </c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</row>
    <row r="61" spans="1:51" s="2" customFormat="1" ht="13.5" thickBot="1">
      <c r="A61" s="87"/>
      <c r="B61" s="89" t="s">
        <v>109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53">
        <f t="shared" si="0"/>
        <v>0</v>
      </c>
      <c r="AH61" s="111">
        <v>12.8</v>
      </c>
      <c r="AI61" s="111"/>
      <c r="AJ61" s="113">
        <f t="shared" si="1"/>
        <v>0</v>
      </c>
      <c r="AK61" s="111"/>
      <c r="AL61" s="115">
        <v>177.5</v>
      </c>
      <c r="AM61" s="115"/>
      <c r="AN61" s="123">
        <f t="shared" si="2"/>
        <v>0</v>
      </c>
      <c r="AO61" s="124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</row>
    <row r="62" spans="1:51" s="2" customFormat="1" ht="12.75">
      <c r="A62" s="90" t="s">
        <v>33</v>
      </c>
      <c r="B62" s="91" t="s">
        <v>42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53">
        <f t="shared" si="0"/>
        <v>0</v>
      </c>
      <c r="AH62" s="111">
        <v>0</v>
      </c>
      <c r="AI62" s="112"/>
      <c r="AJ62" s="113">
        <f t="shared" si="1"/>
        <v>0</v>
      </c>
      <c r="AK62" s="111"/>
      <c r="AL62" s="115">
        <v>80</v>
      </c>
      <c r="AM62" s="115"/>
      <c r="AN62" s="181">
        <f t="shared" si="2"/>
        <v>0</v>
      </c>
      <c r="AO62" s="182" t="s">
        <v>114</v>
      </c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1:51" s="2" customFormat="1" ht="13.5" thickBot="1">
      <c r="A63" s="90" t="s">
        <v>93</v>
      </c>
      <c r="B63" s="91" t="s">
        <v>94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53">
        <f t="shared" si="0"/>
        <v>0</v>
      </c>
      <c r="AH63" s="111">
        <v>0.3</v>
      </c>
      <c r="AI63" s="111"/>
      <c r="AJ63" s="113">
        <f t="shared" si="1"/>
        <v>0</v>
      </c>
      <c r="AK63" s="111"/>
      <c r="AL63" s="115">
        <v>158</v>
      </c>
      <c r="AM63" s="115"/>
      <c r="AN63" s="123">
        <f t="shared" si="2"/>
        <v>0</v>
      </c>
      <c r="AO63" s="124" t="s">
        <v>93</v>
      </c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1:51" s="2" customFormat="1" ht="12.75">
      <c r="A64" s="92" t="s">
        <v>55</v>
      </c>
      <c r="B64" s="93" t="s">
        <v>110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53">
        <f t="shared" si="0"/>
        <v>0</v>
      </c>
      <c r="AH64" s="111">
        <v>8.6</v>
      </c>
      <c r="AI64" s="112"/>
      <c r="AJ64" s="113">
        <f t="shared" si="1"/>
        <v>0</v>
      </c>
      <c r="AK64" s="111"/>
      <c r="AL64" s="115">
        <v>0</v>
      </c>
      <c r="AM64" s="115"/>
      <c r="AN64" s="135">
        <f t="shared" si="2"/>
        <v>0</v>
      </c>
      <c r="AO64" s="135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1:51" s="2" customFormat="1" ht="13.5" thickBot="1">
      <c r="A65" s="92"/>
      <c r="B65" s="93" t="s">
        <v>56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53">
        <f t="shared" si="0"/>
        <v>0</v>
      </c>
      <c r="AH65" s="111">
        <v>10.1</v>
      </c>
      <c r="AI65" s="112"/>
      <c r="AJ65" s="113">
        <f t="shared" si="1"/>
        <v>0</v>
      </c>
      <c r="AK65" s="111"/>
      <c r="AL65" s="115">
        <v>0</v>
      </c>
      <c r="AM65" s="115"/>
      <c r="AN65" s="128">
        <f t="shared" si="2"/>
        <v>0</v>
      </c>
      <c r="AO65" s="135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1:51" s="2" customFormat="1" ht="12.75">
      <c r="A66" s="94" t="s">
        <v>57</v>
      </c>
      <c r="B66" s="95" t="s">
        <v>95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53">
        <f t="shared" si="0"/>
        <v>0</v>
      </c>
      <c r="AH66" s="111">
        <v>0</v>
      </c>
      <c r="AI66" s="111"/>
      <c r="AJ66" s="113">
        <f t="shared" si="1"/>
        <v>0</v>
      </c>
      <c r="AK66" s="111"/>
      <c r="AL66" s="115">
        <v>45</v>
      </c>
      <c r="AM66" s="115"/>
      <c r="AN66" s="116">
        <f t="shared" si="2"/>
        <v>0</v>
      </c>
      <c r="AO66" s="117" t="s">
        <v>57</v>
      </c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 s="2" customFormat="1" ht="12.75">
      <c r="A67" s="95"/>
      <c r="B67" s="95" t="s">
        <v>96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53">
        <f t="shared" si="0"/>
        <v>0</v>
      </c>
      <c r="AH67" s="111">
        <v>0</v>
      </c>
      <c r="AI67" s="111"/>
      <c r="AJ67" s="113">
        <f t="shared" si="1"/>
        <v>0</v>
      </c>
      <c r="AK67" s="111"/>
      <c r="AL67" s="115">
        <v>65</v>
      </c>
      <c r="AM67" s="115"/>
      <c r="AN67" s="181">
        <f t="shared" si="2"/>
        <v>0</v>
      </c>
      <c r="AO67" s="182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 s="2" customFormat="1" ht="13.5" thickBot="1">
      <c r="A68" s="95"/>
      <c r="B68" s="95" t="s">
        <v>97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53">
        <f t="shared" si="0"/>
        <v>0</v>
      </c>
      <c r="AH68" s="111">
        <v>0</v>
      </c>
      <c r="AI68" s="111"/>
      <c r="AJ68" s="113">
        <f t="shared" si="1"/>
        <v>0</v>
      </c>
      <c r="AK68" s="111"/>
      <c r="AL68" s="115">
        <v>90</v>
      </c>
      <c r="AM68" s="115"/>
      <c r="AN68" s="123">
        <f t="shared" si="2"/>
        <v>0</v>
      </c>
      <c r="AO68" s="124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 s="2" customFormat="1" ht="12.75">
      <c r="A69" s="96" t="s">
        <v>58</v>
      </c>
      <c r="B69" s="97" t="s">
        <v>95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53">
        <f t="shared" si="0"/>
        <v>0</v>
      </c>
      <c r="AH69" s="111">
        <v>0</v>
      </c>
      <c r="AI69" s="111"/>
      <c r="AJ69" s="113">
        <f t="shared" si="1"/>
        <v>0</v>
      </c>
      <c r="AK69" s="111"/>
      <c r="AL69" s="115">
        <v>0</v>
      </c>
      <c r="AM69" s="115"/>
      <c r="AN69" s="135">
        <f t="shared" si="2"/>
        <v>0</v>
      </c>
      <c r="AO69" s="135"/>
      <c r="AP69" s="111"/>
      <c r="AQ69" s="111"/>
      <c r="AR69" s="111"/>
      <c r="AS69" s="111"/>
      <c r="AT69" s="111"/>
      <c r="AU69" s="118"/>
      <c r="AV69" s="118"/>
      <c r="AW69" s="118"/>
      <c r="AX69" s="111"/>
      <c r="AY69" s="111"/>
    </row>
    <row r="70" spans="1:51" s="2" customFormat="1" ht="12.75">
      <c r="A70" s="96" t="s">
        <v>121</v>
      </c>
      <c r="B70" s="97" t="s">
        <v>96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53">
        <f t="shared" si="0"/>
        <v>0</v>
      </c>
      <c r="AH70" s="111">
        <v>0</v>
      </c>
      <c r="AI70" s="111"/>
      <c r="AJ70" s="113">
        <f t="shared" si="1"/>
        <v>0</v>
      </c>
      <c r="AK70" s="111"/>
      <c r="AL70" s="115">
        <v>0</v>
      </c>
      <c r="AM70" s="115"/>
      <c r="AN70" s="135">
        <f t="shared" si="2"/>
        <v>0</v>
      </c>
      <c r="AO70" s="135"/>
      <c r="AP70" s="111"/>
      <c r="AQ70" s="111"/>
      <c r="AR70" s="111"/>
      <c r="AS70" s="111"/>
      <c r="AT70" s="111"/>
      <c r="AU70" s="111"/>
      <c r="AV70" s="118"/>
      <c r="AW70" s="118"/>
      <c r="AX70" s="111"/>
      <c r="AY70" s="111"/>
    </row>
    <row r="71" spans="1:51" s="2" customFormat="1" ht="13.5" thickBot="1">
      <c r="A71" s="96"/>
      <c r="B71" s="97" t="s">
        <v>97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53">
        <f t="shared" si="0"/>
        <v>0</v>
      </c>
      <c r="AH71" s="111">
        <v>0</v>
      </c>
      <c r="AI71" s="111"/>
      <c r="AJ71" s="113">
        <f t="shared" si="1"/>
        <v>0</v>
      </c>
      <c r="AK71" s="111"/>
      <c r="AL71" s="115">
        <v>0</v>
      </c>
      <c r="AM71" s="115"/>
      <c r="AN71" s="128">
        <f t="shared" si="2"/>
        <v>0</v>
      </c>
      <c r="AO71" s="135"/>
      <c r="AP71" s="111"/>
      <c r="AQ71" s="111"/>
      <c r="AR71" s="111"/>
      <c r="AS71" s="111"/>
      <c r="AT71" s="111"/>
      <c r="AU71" s="111"/>
      <c r="AV71" s="118"/>
      <c r="AW71" s="118"/>
      <c r="AX71" s="111"/>
      <c r="AY71" s="111"/>
    </row>
    <row r="72" spans="1:51" s="2" customFormat="1" ht="12.75">
      <c r="A72" s="98" t="s">
        <v>34</v>
      </c>
      <c r="B72" s="99" t="s">
        <v>95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53">
        <f t="shared" si="0"/>
        <v>0</v>
      </c>
      <c r="AH72" s="111">
        <v>0</v>
      </c>
      <c r="AI72" s="111"/>
      <c r="AJ72" s="113">
        <f t="shared" si="1"/>
        <v>0</v>
      </c>
      <c r="AK72" s="111"/>
      <c r="AL72" s="115">
        <v>156.6</v>
      </c>
      <c r="AM72" s="115"/>
      <c r="AN72" s="116">
        <f t="shared" si="2"/>
        <v>0</v>
      </c>
      <c r="AO72" s="117" t="s">
        <v>34</v>
      </c>
      <c r="AP72" s="111"/>
      <c r="AQ72" s="111"/>
      <c r="AR72" s="111"/>
      <c r="AS72" s="111"/>
      <c r="AT72" s="111"/>
      <c r="AU72" s="111"/>
      <c r="AV72" s="118"/>
      <c r="AW72" s="118"/>
      <c r="AX72" s="111"/>
      <c r="AY72" s="111"/>
    </row>
    <row r="73" spans="1:51" s="2" customFormat="1" ht="12.75">
      <c r="A73" s="99"/>
      <c r="B73" s="99" t="s">
        <v>96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53">
        <f aca="true" t="shared" si="4" ref="AG73:AG84">SUM(C73:AF73)</f>
        <v>0</v>
      </c>
      <c r="AH73" s="111">
        <v>0</v>
      </c>
      <c r="AI73" s="111"/>
      <c r="AJ73" s="113">
        <f t="shared" si="1"/>
        <v>0</v>
      </c>
      <c r="AK73" s="111"/>
      <c r="AL73" s="115">
        <v>247.3</v>
      </c>
      <c r="AM73" s="115"/>
      <c r="AN73" s="181">
        <f t="shared" si="2"/>
        <v>0</v>
      </c>
      <c r="AO73" s="182"/>
      <c r="AP73" s="111"/>
      <c r="AQ73" s="111"/>
      <c r="AR73" s="111"/>
      <c r="AS73" s="111"/>
      <c r="AT73" s="111"/>
      <c r="AU73" s="111"/>
      <c r="AV73" s="118"/>
      <c r="AW73" s="118"/>
      <c r="AX73" s="111"/>
      <c r="AY73" s="111"/>
    </row>
    <row r="74" spans="1:51" s="2" customFormat="1" ht="13.5" thickBot="1">
      <c r="A74" s="100"/>
      <c r="B74" s="101" t="s">
        <v>97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9"/>
      <c r="AG74" s="53">
        <f t="shared" si="4"/>
        <v>0</v>
      </c>
      <c r="AH74" s="111">
        <v>0</v>
      </c>
      <c r="AI74" s="111"/>
      <c r="AJ74" s="113">
        <f t="shared" si="1"/>
        <v>0</v>
      </c>
      <c r="AK74" s="111"/>
      <c r="AL74" s="115">
        <v>315.3</v>
      </c>
      <c r="AM74" s="115"/>
      <c r="AN74" s="123">
        <f t="shared" si="2"/>
        <v>0</v>
      </c>
      <c r="AO74" s="124"/>
      <c r="AP74" s="111"/>
      <c r="AQ74" s="111"/>
      <c r="AR74" s="111"/>
      <c r="AS74" s="111"/>
      <c r="AT74" s="111"/>
      <c r="AU74" s="111"/>
      <c r="AV74" s="118"/>
      <c r="AW74" s="118"/>
      <c r="AX74" s="111"/>
      <c r="AY74" s="111"/>
    </row>
    <row r="75" spans="1:51" s="2" customFormat="1" ht="12.75">
      <c r="A75" s="236" t="s">
        <v>122</v>
      </c>
      <c r="B75" s="102" t="s">
        <v>95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  <c r="AG75" s="53">
        <f t="shared" si="4"/>
        <v>0</v>
      </c>
      <c r="AH75" s="111">
        <v>3.3</v>
      </c>
      <c r="AI75" s="111"/>
      <c r="AJ75" s="113">
        <f t="shared" si="1"/>
        <v>0</v>
      </c>
      <c r="AK75" s="111"/>
      <c r="AL75" s="115">
        <v>50</v>
      </c>
      <c r="AM75" s="115"/>
      <c r="AN75" s="116">
        <f t="shared" si="2"/>
        <v>0</v>
      </c>
      <c r="AO75" s="117" t="s">
        <v>116</v>
      </c>
      <c r="AP75" s="111"/>
      <c r="AQ75" s="111"/>
      <c r="AR75" s="111"/>
      <c r="AS75" s="111"/>
      <c r="AT75" s="111"/>
      <c r="AU75" s="111"/>
      <c r="AV75" s="118"/>
      <c r="AW75" s="118"/>
      <c r="AX75" s="111"/>
      <c r="AY75" s="111"/>
    </row>
    <row r="76" spans="1:51" s="2" customFormat="1" ht="12.75" customHeight="1">
      <c r="A76" s="237"/>
      <c r="B76" s="102" t="s">
        <v>96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2"/>
      <c r="AG76" s="53">
        <f t="shared" si="4"/>
        <v>0</v>
      </c>
      <c r="AH76" s="111">
        <v>4.8</v>
      </c>
      <c r="AI76" s="111"/>
      <c r="AJ76" s="113">
        <f t="shared" si="1"/>
        <v>0</v>
      </c>
      <c r="AK76" s="111"/>
      <c r="AL76" s="115">
        <v>71.7</v>
      </c>
      <c r="AM76" s="115"/>
      <c r="AN76" s="181">
        <f t="shared" si="2"/>
        <v>0</v>
      </c>
      <c r="AO76" s="182" t="s">
        <v>34</v>
      </c>
      <c r="AP76" s="111"/>
      <c r="AQ76" s="111"/>
      <c r="AR76" s="111"/>
      <c r="AS76" s="111"/>
      <c r="AT76" s="111"/>
      <c r="AU76" s="111"/>
      <c r="AV76" s="118"/>
      <c r="AW76" s="118"/>
      <c r="AX76" s="111"/>
      <c r="AY76" s="111"/>
    </row>
    <row r="77" spans="1:51" s="2" customFormat="1" ht="13.5" thickBot="1">
      <c r="A77" s="238"/>
      <c r="B77" s="102" t="s">
        <v>97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  <c r="AG77" s="53">
        <f t="shared" si="4"/>
        <v>0</v>
      </c>
      <c r="AH77" s="111">
        <v>6</v>
      </c>
      <c r="AI77" s="111"/>
      <c r="AJ77" s="113">
        <f t="shared" si="1"/>
        <v>0</v>
      </c>
      <c r="AK77" s="111"/>
      <c r="AL77" s="115">
        <v>96.7</v>
      </c>
      <c r="AM77" s="115"/>
      <c r="AN77" s="123">
        <f t="shared" si="2"/>
        <v>0</v>
      </c>
      <c r="AO77" s="124"/>
      <c r="AP77" s="111"/>
      <c r="AQ77" s="111"/>
      <c r="AR77" s="111"/>
      <c r="AS77" s="111"/>
      <c r="AT77" s="111"/>
      <c r="AU77" s="111"/>
      <c r="AV77" s="118"/>
      <c r="AW77" s="118"/>
      <c r="AX77" s="111"/>
      <c r="AY77" s="111"/>
    </row>
    <row r="78" spans="1:51" s="2" customFormat="1" ht="12.75">
      <c r="A78" s="103" t="s">
        <v>123</v>
      </c>
      <c r="B78" s="104" t="s">
        <v>95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53">
        <f t="shared" si="4"/>
        <v>0</v>
      </c>
      <c r="AH78" s="111">
        <v>0</v>
      </c>
      <c r="AI78" s="111"/>
      <c r="AJ78" s="113">
        <f t="shared" si="1"/>
        <v>0</v>
      </c>
      <c r="AK78" s="111"/>
      <c r="AL78" s="115">
        <v>6</v>
      </c>
      <c r="AM78" s="115"/>
      <c r="AN78" s="116">
        <f t="shared" si="2"/>
        <v>0</v>
      </c>
      <c r="AO78" s="117" t="s">
        <v>34</v>
      </c>
      <c r="AP78" s="111"/>
      <c r="AQ78" s="111"/>
      <c r="AR78" s="111"/>
      <c r="AS78" s="111"/>
      <c r="AT78" s="111"/>
      <c r="AU78" s="111"/>
      <c r="AV78" s="118"/>
      <c r="AW78" s="118"/>
      <c r="AX78" s="111"/>
      <c r="AY78" s="111"/>
    </row>
    <row r="79" spans="1:51" s="2" customFormat="1" ht="12.75">
      <c r="A79" s="104"/>
      <c r="B79" s="104" t="s">
        <v>96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53">
        <f t="shared" si="4"/>
        <v>0</v>
      </c>
      <c r="AH79" s="111">
        <v>0</v>
      </c>
      <c r="AI79" s="111"/>
      <c r="AJ79" s="113">
        <f t="shared" si="1"/>
        <v>0</v>
      </c>
      <c r="AK79" s="111"/>
      <c r="AL79" s="115">
        <v>9</v>
      </c>
      <c r="AM79" s="115"/>
      <c r="AN79" s="181">
        <f t="shared" si="2"/>
        <v>0</v>
      </c>
      <c r="AO79" s="182" t="s">
        <v>115</v>
      </c>
      <c r="AP79" s="111"/>
      <c r="AQ79" s="111"/>
      <c r="AR79" s="111"/>
      <c r="AS79" s="111"/>
      <c r="AT79" s="111"/>
      <c r="AU79" s="111"/>
      <c r="AV79" s="118"/>
      <c r="AW79" s="118"/>
      <c r="AX79" s="111"/>
      <c r="AY79" s="111"/>
    </row>
    <row r="80" spans="1:51" s="2" customFormat="1" ht="13.5" thickBot="1">
      <c r="A80" s="104"/>
      <c r="B80" s="104" t="s">
        <v>97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53">
        <f t="shared" si="4"/>
        <v>0</v>
      </c>
      <c r="AH80" s="111">
        <v>0</v>
      </c>
      <c r="AI80" s="111"/>
      <c r="AJ80" s="113">
        <f t="shared" si="1"/>
        <v>0</v>
      </c>
      <c r="AK80" s="111"/>
      <c r="AL80" s="115">
        <v>12</v>
      </c>
      <c r="AM80" s="115"/>
      <c r="AN80" s="123">
        <f t="shared" si="2"/>
        <v>0</v>
      </c>
      <c r="AO80" s="124"/>
      <c r="AP80" s="111"/>
      <c r="AQ80" s="111"/>
      <c r="AR80" s="111"/>
      <c r="AS80" s="111"/>
      <c r="AT80" s="111"/>
      <c r="AU80" s="111"/>
      <c r="AV80" s="118"/>
      <c r="AW80" s="118"/>
      <c r="AX80" s="111"/>
      <c r="AY80" s="111"/>
    </row>
    <row r="81" spans="1:51" s="2" customFormat="1" ht="12.75">
      <c r="A81" s="105" t="s">
        <v>36</v>
      </c>
      <c r="B81" s="106" t="s">
        <v>95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53">
        <f t="shared" si="4"/>
        <v>0</v>
      </c>
      <c r="AH81" s="111">
        <v>6</v>
      </c>
      <c r="AI81" s="111"/>
      <c r="AJ81" s="113">
        <f t="shared" si="1"/>
        <v>0</v>
      </c>
      <c r="AK81" s="111"/>
      <c r="AL81" s="115">
        <v>68.8</v>
      </c>
      <c r="AM81" s="115"/>
      <c r="AN81" s="116">
        <f t="shared" si="2"/>
        <v>0</v>
      </c>
      <c r="AO81" s="117" t="s">
        <v>70</v>
      </c>
      <c r="AP81" s="111"/>
      <c r="AQ81" s="111"/>
      <c r="AR81" s="111"/>
      <c r="AS81" s="111"/>
      <c r="AT81" s="111"/>
      <c r="AU81" s="111"/>
      <c r="AV81" s="118"/>
      <c r="AW81" s="118"/>
      <c r="AX81" s="111"/>
      <c r="AY81" s="111"/>
    </row>
    <row r="82" spans="1:51" s="2" customFormat="1" ht="12.75">
      <c r="A82" s="105"/>
      <c r="B82" s="106" t="s">
        <v>96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53">
        <f t="shared" si="4"/>
        <v>0</v>
      </c>
      <c r="AH82" s="111">
        <v>9</v>
      </c>
      <c r="AI82" s="111"/>
      <c r="AJ82" s="113">
        <f t="shared" si="1"/>
        <v>0</v>
      </c>
      <c r="AK82" s="111"/>
      <c r="AL82" s="115">
        <v>98</v>
      </c>
      <c r="AM82" s="115"/>
      <c r="AN82" s="181">
        <f t="shared" si="2"/>
        <v>0</v>
      </c>
      <c r="AO82" s="182" t="s">
        <v>34</v>
      </c>
      <c r="AP82" s="111"/>
      <c r="AQ82" s="111"/>
      <c r="AR82" s="111"/>
      <c r="AS82" s="111"/>
      <c r="AT82" s="111"/>
      <c r="AU82" s="111"/>
      <c r="AV82" s="118"/>
      <c r="AW82" s="118"/>
      <c r="AX82" s="111"/>
      <c r="AY82" s="111"/>
    </row>
    <row r="83" spans="1:51" s="2" customFormat="1" ht="13.5" thickBot="1">
      <c r="A83" s="105"/>
      <c r="B83" s="106" t="s">
        <v>111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53">
        <f t="shared" si="4"/>
        <v>0</v>
      </c>
      <c r="AH83" s="111">
        <v>11.9</v>
      </c>
      <c r="AI83" s="111"/>
      <c r="AJ83" s="113">
        <f t="shared" si="1"/>
        <v>0</v>
      </c>
      <c r="AK83" s="111"/>
      <c r="AL83" s="115">
        <v>132.2</v>
      </c>
      <c r="AM83" s="115"/>
      <c r="AN83" s="123">
        <f t="shared" si="2"/>
        <v>0</v>
      </c>
      <c r="AO83" s="124"/>
      <c r="AP83" s="111"/>
      <c r="AQ83" s="111"/>
      <c r="AR83" s="111"/>
      <c r="AS83" s="111"/>
      <c r="AT83" s="111"/>
      <c r="AU83" s="111"/>
      <c r="AV83" s="118"/>
      <c r="AW83" s="118"/>
      <c r="AX83" s="111"/>
      <c r="AY83" s="111"/>
    </row>
    <row r="84" spans="1:51" s="2" customFormat="1" ht="12.75">
      <c r="A84" s="107" t="s">
        <v>59</v>
      </c>
      <c r="B84" s="55" t="s">
        <v>112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53">
        <f t="shared" si="4"/>
        <v>0</v>
      </c>
      <c r="AH84" s="111">
        <v>4.8</v>
      </c>
      <c r="AI84" s="112"/>
      <c r="AJ84" s="113">
        <f>PRODUCT(AG84,AH84)</f>
        <v>0</v>
      </c>
      <c r="AK84" s="111"/>
      <c r="AL84" s="115">
        <v>145</v>
      </c>
      <c r="AM84" s="115"/>
      <c r="AN84" s="128">
        <f>PRODUCT(AG84,AL84)</f>
        <v>0</v>
      </c>
      <c r="AO84" s="128"/>
      <c r="AP84" s="111"/>
      <c r="AQ84" s="111"/>
      <c r="AR84" s="111"/>
      <c r="AS84" s="111"/>
      <c r="AT84" s="111"/>
      <c r="AU84" s="118"/>
      <c r="AV84" s="118"/>
      <c r="AW84" s="118"/>
      <c r="AX84" s="111"/>
      <c r="AY84" s="111"/>
    </row>
    <row r="85" spans="1:51" s="2" customFormat="1" ht="12.75">
      <c r="A85" s="108"/>
      <c r="B85" s="62"/>
      <c r="C85" s="109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47"/>
      <c r="AH85" s="111"/>
      <c r="AI85" s="111"/>
      <c r="AJ85" s="113"/>
      <c r="AK85" s="111"/>
      <c r="AL85" s="115"/>
      <c r="AM85" s="115"/>
      <c r="AN85" s="128"/>
      <c r="AO85" s="128"/>
      <c r="AP85" s="111"/>
      <c r="AQ85" s="111"/>
      <c r="AR85" s="111"/>
      <c r="AS85" s="111"/>
      <c r="AT85" s="111"/>
      <c r="AU85" s="118"/>
      <c r="AV85" s="118"/>
      <c r="AW85" s="118"/>
      <c r="AX85" s="111"/>
      <c r="AY85" s="111"/>
    </row>
    <row r="86" spans="1:51" s="2" customFormat="1" ht="13.5" thickBot="1">
      <c r="A86" s="108"/>
      <c r="B86" s="62"/>
      <c r="C86" s="109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47"/>
      <c r="AH86" s="111"/>
      <c r="AI86" s="111"/>
      <c r="AJ86" s="113"/>
      <c r="AK86" s="111"/>
      <c r="AL86" s="115"/>
      <c r="AM86" s="115"/>
      <c r="AN86" s="135"/>
      <c r="AO86" s="135"/>
      <c r="AP86" s="111"/>
      <c r="AQ86" s="111"/>
      <c r="AR86" s="118"/>
      <c r="AS86" s="118"/>
      <c r="AT86" s="118"/>
      <c r="AU86" s="118"/>
      <c r="AV86" s="118"/>
      <c r="AW86" s="118"/>
      <c r="AX86" s="111"/>
      <c r="AY86" s="111"/>
    </row>
    <row r="87" spans="1:51" s="2" customFormat="1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187"/>
      <c r="AI87" s="188"/>
      <c r="AJ87" s="189"/>
      <c r="AK87" s="190"/>
      <c r="AL87" s="111"/>
      <c r="AM87" s="191"/>
      <c r="AN87" s="170"/>
      <c r="AO87" s="171"/>
      <c r="AP87" s="111"/>
      <c r="AQ87" s="111"/>
      <c r="AR87" s="111"/>
      <c r="AS87" s="111"/>
      <c r="AT87" s="111"/>
      <c r="AU87" s="118"/>
      <c r="AV87" s="118"/>
      <c r="AW87" s="118"/>
      <c r="AX87" s="111"/>
      <c r="AY87" s="111"/>
    </row>
    <row r="88" spans="1:51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47"/>
      <c r="AH88" s="192"/>
      <c r="AI88" s="193" t="s">
        <v>135</v>
      </c>
      <c r="AJ88" s="194">
        <f>SUM(AJ6:AJ84)</f>
        <v>0</v>
      </c>
      <c r="AK88" s="195" t="s">
        <v>136</v>
      </c>
      <c r="AL88" s="196"/>
      <c r="AM88" s="197" t="s">
        <v>138</v>
      </c>
      <c r="AN88" s="198">
        <f>SUM(AN8:AN84)</f>
        <v>0</v>
      </c>
      <c r="AO88" s="199" t="s">
        <v>79</v>
      </c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</row>
    <row r="89" spans="34:51" ht="13.5" thickBot="1">
      <c r="AH89" s="192"/>
      <c r="AI89" s="200" t="s">
        <v>137</v>
      </c>
      <c r="AJ89" s="201"/>
      <c r="AK89" s="202"/>
      <c r="AL89" s="167"/>
      <c r="AM89" s="183" t="s">
        <v>137</v>
      </c>
      <c r="AN89" s="203"/>
      <c r="AO89" s="204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</row>
  </sheetData>
  <sheetProtection password="D0EF" sheet="1" objects="1" scenarios="1"/>
  <mergeCells count="9">
    <mergeCell ref="S4:X4"/>
    <mergeCell ref="AQ4:AY5"/>
    <mergeCell ref="A75:A77"/>
    <mergeCell ref="A19:A20"/>
    <mergeCell ref="A11:A12"/>
    <mergeCell ref="A13:A14"/>
    <mergeCell ref="J4:K4"/>
    <mergeCell ref="J5:K5"/>
    <mergeCell ref="AK4:AK6"/>
  </mergeCells>
  <printOptions/>
  <pageMargins left="0.75" right="0.75" top="1" bottom="1" header="0.5" footer="0.5"/>
  <pageSetup horizontalDpi="600" verticalDpi="600" orientation="portrait" r:id="rId1"/>
  <rowBreaks count="1" manualBreakCount="1">
    <brk id="42" max="16383" man="1"/>
  </rowBreaks>
  <colBreaks count="1" manualBreakCount="1">
    <brk id="3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workbookViewId="0" topLeftCell="Y1">
      <pane ySplit="7" topLeftCell="A8" activePane="bottomLeft" state="frozen"/>
      <selection pane="bottomLeft" activeCell="AK12" sqref="AK12"/>
    </sheetView>
  </sheetViews>
  <sheetFormatPr defaultColWidth="9.140625" defaultRowHeight="12.75"/>
  <cols>
    <col min="1" max="1" width="17.140625" style="3" customWidth="1"/>
    <col min="2" max="2" width="12.8515625" style="3" bestFit="1" customWidth="1"/>
    <col min="3" max="4" width="3.8515625" style="3" customWidth="1"/>
    <col min="5" max="9" width="3.7109375" style="3" customWidth="1"/>
    <col min="10" max="11" width="3.8515625" style="3" customWidth="1"/>
    <col min="12" max="23" width="4.28125" style="3" customWidth="1"/>
    <col min="24" max="24" width="4.421875" style="3" customWidth="1"/>
    <col min="25" max="32" width="4.28125" style="3" customWidth="1"/>
    <col min="33" max="34" width="9.140625" style="3" customWidth="1"/>
    <col min="35" max="35" width="11.00390625" style="3" customWidth="1"/>
    <col min="36" max="36" width="10.57421875" style="3" customWidth="1"/>
    <col min="37" max="37" width="10.28125" style="3" customWidth="1"/>
    <col min="38" max="38" width="9.140625" style="3" customWidth="1"/>
    <col min="39" max="39" width="12.57421875" style="3" customWidth="1"/>
    <col min="40" max="44" width="9.140625" style="3" customWidth="1"/>
    <col min="45" max="45" width="12.140625" style="3" customWidth="1"/>
    <col min="46" max="49" width="9.140625" style="3" customWidth="1"/>
    <col min="50" max="50" width="11.8515625" style="3" customWidth="1"/>
    <col min="51" max="16384" width="9.140625" style="3" customWidth="1"/>
  </cols>
  <sheetData>
    <row r="1" spans="1:24" ht="20.25">
      <c r="A1" s="35" t="s">
        <v>31</v>
      </c>
      <c r="B1" s="35"/>
      <c r="J1" s="36"/>
      <c r="K1" s="36"/>
      <c r="V1" s="36"/>
      <c r="X1" s="37"/>
    </row>
    <row r="2" spans="1:18" ht="12.75">
      <c r="A2" s="38" t="s">
        <v>124</v>
      </c>
      <c r="B2" s="39">
        <v>2</v>
      </c>
      <c r="C2" s="40"/>
      <c r="D2" s="41"/>
      <c r="E2" s="41"/>
      <c r="J2" s="36"/>
      <c r="K2" s="36"/>
      <c r="R2" s="36"/>
    </row>
    <row r="3" spans="10:18" ht="13.5" thickBot="1">
      <c r="J3" s="36"/>
      <c r="K3" s="36"/>
      <c r="R3" s="36"/>
    </row>
    <row r="4" spans="1:51" ht="24" customHeight="1" thickBot="1">
      <c r="A4" s="42" t="s">
        <v>82</v>
      </c>
      <c r="B4" s="1"/>
      <c r="C4" s="41"/>
      <c r="F4" s="40"/>
      <c r="G4" s="40"/>
      <c r="H4" s="40"/>
      <c r="I4" s="40"/>
      <c r="J4" s="245" t="s">
        <v>30</v>
      </c>
      <c r="K4" s="245"/>
      <c r="P4" s="41"/>
      <c r="Q4" s="41"/>
      <c r="R4" s="41"/>
      <c r="S4" s="233" t="s">
        <v>148</v>
      </c>
      <c r="T4" s="233"/>
      <c r="U4" s="233"/>
      <c r="V4" s="233"/>
      <c r="W4" s="233"/>
      <c r="X4" s="233"/>
      <c r="Y4" s="4"/>
      <c r="Z4" s="41"/>
      <c r="AA4" s="41"/>
      <c r="AB4" s="41"/>
      <c r="AC4" s="41"/>
      <c r="AD4" s="41"/>
      <c r="AE4" s="41"/>
      <c r="AF4" s="41"/>
      <c r="AG4" s="43" t="s">
        <v>69</v>
      </c>
      <c r="AH4" s="44" t="s">
        <v>60</v>
      </c>
      <c r="AI4" s="44"/>
      <c r="AJ4" s="45" t="s">
        <v>113</v>
      </c>
      <c r="AK4" s="247" t="s">
        <v>150</v>
      </c>
      <c r="AL4" s="46" t="s">
        <v>63</v>
      </c>
      <c r="AM4" s="46"/>
      <c r="AN4" s="47" t="s">
        <v>73</v>
      </c>
      <c r="AO4" s="47"/>
      <c r="AQ4" s="235" t="s">
        <v>158</v>
      </c>
      <c r="AR4" s="235"/>
      <c r="AS4" s="235"/>
      <c r="AT4" s="235"/>
      <c r="AU4" s="235"/>
      <c r="AV4" s="235"/>
      <c r="AW4" s="235"/>
      <c r="AX4" s="235"/>
      <c r="AY4" s="235"/>
    </row>
    <row r="5" spans="1:51" ht="12.75" customHeight="1">
      <c r="A5" s="48" t="s">
        <v>125</v>
      </c>
      <c r="B5" s="2"/>
      <c r="J5" s="246" t="s">
        <v>126</v>
      </c>
      <c r="K5" s="246"/>
      <c r="AG5" s="43"/>
      <c r="AH5" s="44" t="s">
        <v>61</v>
      </c>
      <c r="AI5" s="44"/>
      <c r="AJ5" s="49" t="s">
        <v>62</v>
      </c>
      <c r="AK5" s="247"/>
      <c r="AL5" s="46" t="s">
        <v>61</v>
      </c>
      <c r="AM5" s="46"/>
      <c r="AN5" s="47"/>
      <c r="AO5" s="47"/>
      <c r="AQ5" s="235"/>
      <c r="AR5" s="235"/>
      <c r="AS5" s="235"/>
      <c r="AT5" s="235"/>
      <c r="AU5" s="235"/>
      <c r="AV5" s="235"/>
      <c r="AW5" s="235"/>
      <c r="AX5" s="235"/>
      <c r="AY5" s="235"/>
    </row>
    <row r="6" spans="1:41" ht="12.75">
      <c r="A6" s="36"/>
      <c r="B6" s="2"/>
      <c r="AG6" s="43"/>
      <c r="AH6" s="44"/>
      <c r="AI6" s="44"/>
      <c r="AJ6" s="49"/>
      <c r="AK6" s="247"/>
      <c r="AL6" s="46"/>
      <c r="AM6" s="46"/>
      <c r="AN6" s="47"/>
      <c r="AO6" s="47"/>
    </row>
    <row r="7" spans="1:41" ht="13.5" thickBot="1">
      <c r="A7" s="3" t="s">
        <v>40</v>
      </c>
      <c r="B7" s="3" t="s">
        <v>41</v>
      </c>
      <c r="C7" s="50" t="s">
        <v>29</v>
      </c>
      <c r="D7" s="50" t="s">
        <v>28</v>
      </c>
      <c r="E7" s="50" t="s">
        <v>27</v>
      </c>
      <c r="F7" s="50" t="s">
        <v>26</v>
      </c>
      <c r="G7" s="50" t="s">
        <v>25</v>
      </c>
      <c r="H7" s="50" t="s">
        <v>24</v>
      </c>
      <c r="I7" s="50" t="s">
        <v>23</v>
      </c>
      <c r="J7" s="50" t="s">
        <v>22</v>
      </c>
      <c r="K7" s="50" t="s">
        <v>21</v>
      </c>
      <c r="L7" s="50" t="s">
        <v>20</v>
      </c>
      <c r="M7" s="50" t="s">
        <v>19</v>
      </c>
      <c r="N7" s="50" t="s">
        <v>18</v>
      </c>
      <c r="O7" s="50" t="s">
        <v>17</v>
      </c>
      <c r="P7" s="50" t="s">
        <v>16</v>
      </c>
      <c r="Q7" s="50" t="s">
        <v>15</v>
      </c>
      <c r="R7" s="50" t="s">
        <v>14</v>
      </c>
      <c r="S7" s="50" t="s">
        <v>13</v>
      </c>
      <c r="T7" s="50" t="s">
        <v>12</v>
      </c>
      <c r="U7" s="50" t="s">
        <v>11</v>
      </c>
      <c r="V7" s="50" t="s">
        <v>10</v>
      </c>
      <c r="W7" s="50" t="s">
        <v>9</v>
      </c>
      <c r="X7" s="50" t="s">
        <v>8</v>
      </c>
      <c r="Y7" s="50" t="s">
        <v>7</v>
      </c>
      <c r="Z7" s="50" t="s">
        <v>6</v>
      </c>
      <c r="AA7" s="50" t="s">
        <v>5</v>
      </c>
      <c r="AB7" s="50" t="s">
        <v>4</v>
      </c>
      <c r="AC7" s="50" t="s">
        <v>3</v>
      </c>
      <c r="AD7" s="50" t="s">
        <v>2</v>
      </c>
      <c r="AE7" s="50" t="s">
        <v>1</v>
      </c>
      <c r="AF7" s="50" t="s">
        <v>0</v>
      </c>
      <c r="AG7" s="43"/>
      <c r="AH7" s="44"/>
      <c r="AI7" s="44"/>
      <c r="AJ7" s="49"/>
      <c r="AL7" s="46"/>
      <c r="AM7" s="46"/>
      <c r="AN7" s="47"/>
      <c r="AO7" s="47"/>
    </row>
    <row r="8" spans="1:51" s="2" customFormat="1" ht="12.75">
      <c r="A8" s="51" t="s">
        <v>39</v>
      </c>
      <c r="B8" s="52" t="s">
        <v>42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3">
        <f>SUM(C8:AF8)</f>
        <v>0</v>
      </c>
      <c r="AH8" s="111">
        <v>0</v>
      </c>
      <c r="AI8" s="111"/>
      <c r="AJ8" s="113">
        <f>PRODUCT(AG8,AH8)</f>
        <v>0</v>
      </c>
      <c r="AK8" s="111"/>
      <c r="AL8" s="115">
        <v>0</v>
      </c>
      <c r="AM8" s="115"/>
      <c r="AN8" s="135">
        <f>PRODUCT(AG8,AL8)</f>
        <v>0</v>
      </c>
      <c r="AO8" s="135"/>
      <c r="AP8" s="111"/>
      <c r="AQ8" s="205" t="s">
        <v>154</v>
      </c>
      <c r="AR8" s="206"/>
      <c r="AS8" s="206"/>
      <c r="AT8" s="207"/>
      <c r="AU8" s="111"/>
      <c r="AV8" s="208" t="s">
        <v>130</v>
      </c>
      <c r="AW8" s="209"/>
      <c r="AX8" s="209"/>
      <c r="AY8" s="210">
        <v>10</v>
      </c>
    </row>
    <row r="9" spans="1:51" s="2" customFormat="1" ht="12.75">
      <c r="A9" s="52"/>
      <c r="B9" s="52" t="s">
        <v>43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3">
        <f aca="true" t="shared" si="0" ref="AG9:AG72">SUM(C9:AF9)</f>
        <v>0</v>
      </c>
      <c r="AH9" s="111">
        <v>0</v>
      </c>
      <c r="AI9" s="111"/>
      <c r="AJ9" s="113">
        <f aca="true" t="shared" si="1" ref="AJ9:AJ83">PRODUCT(AG9,AH9)</f>
        <v>0</v>
      </c>
      <c r="AK9" s="111"/>
      <c r="AL9" s="115">
        <v>0</v>
      </c>
      <c r="AM9" s="115"/>
      <c r="AN9" s="135">
        <f aca="true" t="shared" si="2" ref="AN9:AN83">PRODUCT(AG9,AL9)</f>
        <v>0</v>
      </c>
      <c r="AO9" s="135"/>
      <c r="AP9" s="111"/>
      <c r="AQ9" s="211"/>
      <c r="AR9" s="212"/>
      <c r="AS9" s="212"/>
      <c r="AT9" s="213"/>
      <c r="AU9" s="111"/>
      <c r="AV9" s="214"/>
      <c r="AW9" s="215"/>
      <c r="AX9" s="215"/>
      <c r="AY9" s="216"/>
    </row>
    <row r="10" spans="1:51" s="2" customFormat="1" ht="12.75">
      <c r="A10" s="52"/>
      <c r="B10" s="52" t="s">
        <v>44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3">
        <f t="shared" si="0"/>
        <v>0</v>
      </c>
      <c r="AH10" s="111">
        <v>0</v>
      </c>
      <c r="AI10" s="111"/>
      <c r="AJ10" s="113">
        <f t="shared" si="1"/>
        <v>0</v>
      </c>
      <c r="AK10" s="111"/>
      <c r="AL10" s="115">
        <v>0</v>
      </c>
      <c r="AM10" s="115"/>
      <c r="AN10" s="135">
        <f t="shared" si="2"/>
        <v>0</v>
      </c>
      <c r="AO10" s="135"/>
      <c r="AP10" s="111"/>
      <c r="AQ10" s="211"/>
      <c r="AR10" s="212"/>
      <c r="AS10" s="212"/>
      <c r="AT10" s="213"/>
      <c r="AU10" s="111"/>
      <c r="AV10" s="214" t="s">
        <v>68</v>
      </c>
      <c r="AW10" s="215"/>
      <c r="AX10" s="215"/>
      <c r="AY10" s="217">
        <f>Y4</f>
        <v>0</v>
      </c>
    </row>
    <row r="11" spans="1:51" s="2" customFormat="1" ht="12.75">
      <c r="A11" s="241" t="s">
        <v>120</v>
      </c>
      <c r="B11" s="54" t="s">
        <v>42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53">
        <f t="shared" si="0"/>
        <v>0</v>
      </c>
      <c r="AH11" s="111">
        <v>1.8</v>
      </c>
      <c r="AI11" s="111"/>
      <c r="AJ11" s="113">
        <f t="shared" si="1"/>
        <v>0</v>
      </c>
      <c r="AK11" s="111"/>
      <c r="AL11" s="115">
        <v>0</v>
      </c>
      <c r="AM11" s="115"/>
      <c r="AN11" s="135">
        <f t="shared" si="2"/>
        <v>0</v>
      </c>
      <c r="AO11" s="135"/>
      <c r="AP11" s="111"/>
      <c r="AQ11" s="211"/>
      <c r="AR11" s="212"/>
      <c r="AS11" s="212"/>
      <c r="AT11" s="213"/>
      <c r="AU11" s="111"/>
      <c r="AV11" s="214"/>
      <c r="AW11" s="215"/>
      <c r="AX11" s="215"/>
      <c r="AY11" s="216"/>
    </row>
    <row r="12" spans="1:51" s="2" customFormat="1" ht="12.75">
      <c r="A12" s="242"/>
      <c r="B12" s="54" t="s">
        <v>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53">
        <f t="shared" si="0"/>
        <v>0</v>
      </c>
      <c r="AH12" s="111">
        <v>3.6</v>
      </c>
      <c r="AI12" s="111"/>
      <c r="AJ12" s="113">
        <f t="shared" si="1"/>
        <v>0</v>
      </c>
      <c r="AK12" s="111"/>
      <c r="AL12" s="115">
        <v>0</v>
      </c>
      <c r="AM12" s="115"/>
      <c r="AN12" s="135">
        <f t="shared" si="2"/>
        <v>0</v>
      </c>
      <c r="AO12" s="135"/>
      <c r="AP12" s="111"/>
      <c r="AQ12" s="218">
        <f>SUM(C8:AF8)</f>
        <v>0</v>
      </c>
      <c r="AR12" s="219">
        <v>250</v>
      </c>
      <c r="AS12" s="219">
        <f>PRODUCT(AQ12,AR12)</f>
        <v>0</v>
      </c>
      <c r="AT12" s="220"/>
      <c r="AU12" s="111"/>
      <c r="AV12" s="221" t="s">
        <v>132</v>
      </c>
      <c r="AW12" s="215"/>
      <c r="AX12" s="215"/>
      <c r="AY12" s="222">
        <f>PRODUCT(AY8,AY10)</f>
        <v>0</v>
      </c>
    </row>
    <row r="13" spans="1:51" s="2" customFormat="1" ht="12.75">
      <c r="A13" s="243" t="s">
        <v>119</v>
      </c>
      <c r="B13" s="55" t="s">
        <v>98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3">
        <f t="shared" si="0"/>
        <v>0</v>
      </c>
      <c r="AH13" s="111">
        <v>4.25</v>
      </c>
      <c r="AI13" s="111"/>
      <c r="AJ13" s="113">
        <f>PRODUCT(AG13,AH13)</f>
        <v>0</v>
      </c>
      <c r="AK13" s="114">
        <f>0.8*AG13</f>
        <v>0</v>
      </c>
      <c r="AL13" s="115">
        <v>0</v>
      </c>
      <c r="AM13" s="115"/>
      <c r="AN13" s="135">
        <f t="shared" si="2"/>
        <v>0</v>
      </c>
      <c r="AO13" s="135"/>
      <c r="AP13" s="111"/>
      <c r="AQ13" s="218">
        <f>SUM(C9:AF9)</f>
        <v>0</v>
      </c>
      <c r="AR13" s="219">
        <v>500</v>
      </c>
      <c r="AS13" s="219">
        <f>PRODUCT(AQ13,AR13)</f>
        <v>0</v>
      </c>
      <c r="AT13" s="220"/>
      <c r="AU13" s="111"/>
      <c r="AV13" s="214"/>
      <c r="AW13" s="215"/>
      <c r="AX13" s="215"/>
      <c r="AY13" s="216"/>
    </row>
    <row r="14" spans="1:51" s="2" customFormat="1" ht="13.5" thickBot="1">
      <c r="A14" s="244"/>
      <c r="B14" s="55" t="s">
        <v>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3">
        <f t="shared" si="0"/>
        <v>0</v>
      </c>
      <c r="AH14" s="111">
        <v>11.8</v>
      </c>
      <c r="AI14" s="111"/>
      <c r="AJ14" s="113">
        <f>PRODUCT(AG14,AH14)</f>
        <v>0</v>
      </c>
      <c r="AK14" s="122">
        <f>5.96*AG14</f>
        <v>0</v>
      </c>
      <c r="AL14" s="115">
        <v>0</v>
      </c>
      <c r="AM14" s="115"/>
      <c r="AN14" s="135">
        <f t="shared" si="2"/>
        <v>0</v>
      </c>
      <c r="AO14" s="135"/>
      <c r="AP14" s="118"/>
      <c r="AQ14" s="218">
        <f>SUM(C10:AF10)</f>
        <v>0</v>
      </c>
      <c r="AR14" s="219">
        <v>1000</v>
      </c>
      <c r="AS14" s="219">
        <f>PRODUCT(AQ14,AR14)</f>
        <v>0</v>
      </c>
      <c r="AT14" s="220"/>
      <c r="AU14" s="111"/>
      <c r="AV14" s="223" t="s">
        <v>131</v>
      </c>
      <c r="AW14" s="224"/>
      <c r="AX14" s="224"/>
      <c r="AY14" s="225">
        <f>SUM(AJ15:AJ16,AJ24:AJ50,AJ59:AJ61,AJ64:AJ65,AJ75:AJ77,AJ21:AJ23,AK13:AK14,AK17:AK18)</f>
        <v>0</v>
      </c>
    </row>
    <row r="15" spans="1:51" s="2" customFormat="1" ht="13.5" thickBot="1">
      <c r="A15" s="56" t="s">
        <v>86</v>
      </c>
      <c r="B15" s="57" t="s">
        <v>87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3">
        <f t="shared" si="0"/>
        <v>0</v>
      </c>
      <c r="AH15" s="111">
        <v>11.25</v>
      </c>
      <c r="AI15" s="111"/>
      <c r="AJ15" s="113">
        <f>PRODUCT(AG15,AH15)</f>
        <v>0</v>
      </c>
      <c r="AK15" s="111"/>
      <c r="AL15" s="115"/>
      <c r="AM15" s="115"/>
      <c r="AN15" s="135">
        <f t="shared" si="2"/>
        <v>0</v>
      </c>
      <c r="AO15" s="135"/>
      <c r="AP15" s="118"/>
      <c r="AQ15" s="226"/>
      <c r="AR15" s="227"/>
      <c r="AS15" s="228">
        <f>SUM(AS12,AS13,AS14)/1000</f>
        <v>0</v>
      </c>
      <c r="AT15" s="229" t="s">
        <v>153</v>
      </c>
      <c r="AU15" s="111"/>
      <c r="AV15" s="111"/>
      <c r="AW15" s="111"/>
      <c r="AX15" s="111"/>
      <c r="AY15" s="111"/>
    </row>
    <row r="16" spans="1:51" s="2" customFormat="1" ht="13.5" thickBot="1">
      <c r="A16" s="58"/>
      <c r="B16" s="57" t="s">
        <v>88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3">
        <f t="shared" si="0"/>
        <v>0</v>
      </c>
      <c r="AH16" s="111">
        <v>11.5</v>
      </c>
      <c r="AI16" s="112"/>
      <c r="AJ16" s="113">
        <f aca="true" t="shared" si="3" ref="AJ16">PRODUCT(AG16,AH16)</f>
        <v>0</v>
      </c>
      <c r="AK16" s="111"/>
      <c r="AL16" s="115"/>
      <c r="AM16" s="115"/>
      <c r="AN16" s="135">
        <f t="shared" si="2"/>
        <v>0</v>
      </c>
      <c r="AO16" s="135"/>
      <c r="AP16" s="118"/>
      <c r="AQ16" s="111"/>
      <c r="AR16" s="111"/>
      <c r="AS16" s="111"/>
      <c r="AT16" s="111"/>
      <c r="AU16" s="111"/>
      <c r="AV16" s="230" t="s">
        <v>149</v>
      </c>
      <c r="AW16" s="231"/>
      <c r="AX16" s="231"/>
      <c r="AY16" s="232">
        <f>AJ88</f>
        <v>0</v>
      </c>
    </row>
    <row r="17" spans="1:51" s="2" customFormat="1" ht="12.75">
      <c r="A17" s="59" t="s">
        <v>45</v>
      </c>
      <c r="B17" s="60" t="s">
        <v>98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53">
        <f t="shared" si="0"/>
        <v>0</v>
      </c>
      <c r="AH17" s="111">
        <v>5.9</v>
      </c>
      <c r="AI17" s="112"/>
      <c r="AJ17" s="113">
        <f t="shared" si="1"/>
        <v>0</v>
      </c>
      <c r="AK17" s="114">
        <f>2.45*AG17</f>
        <v>0</v>
      </c>
      <c r="AL17" s="115">
        <v>5.4</v>
      </c>
      <c r="AM17" s="115"/>
      <c r="AN17" s="116">
        <f t="shared" si="2"/>
        <v>0</v>
      </c>
      <c r="AO17" s="117" t="s">
        <v>74</v>
      </c>
      <c r="AP17" s="118"/>
      <c r="AQ17" s="119" t="s">
        <v>83</v>
      </c>
      <c r="AR17" s="120"/>
      <c r="AS17" s="120"/>
      <c r="AT17" s="121"/>
      <c r="AU17" s="111"/>
      <c r="AV17" s="111"/>
      <c r="AW17" s="111"/>
      <c r="AX17" s="111"/>
      <c r="AY17" s="111"/>
    </row>
    <row r="18" spans="1:51" s="2" customFormat="1" ht="13.5" thickBot="1">
      <c r="A18" s="59" t="s">
        <v>67</v>
      </c>
      <c r="B18" s="60" t="s">
        <v>99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3">
        <f t="shared" si="0"/>
        <v>0</v>
      </c>
      <c r="AH18" s="111">
        <v>9.8</v>
      </c>
      <c r="AI18" s="112"/>
      <c r="AJ18" s="113">
        <f t="shared" si="1"/>
        <v>0</v>
      </c>
      <c r="AK18" s="122">
        <f>3.96*AG18</f>
        <v>0</v>
      </c>
      <c r="AL18" s="115">
        <v>9.8</v>
      </c>
      <c r="AM18" s="115"/>
      <c r="AN18" s="123">
        <f t="shared" si="2"/>
        <v>0</v>
      </c>
      <c r="AO18" s="124" t="s">
        <v>32</v>
      </c>
      <c r="AP18" s="118"/>
      <c r="AQ18" s="125">
        <f>SUM(AG11,AG13,AG17,AG19)</f>
        <v>0</v>
      </c>
      <c r="AR18" s="126">
        <v>250</v>
      </c>
      <c r="AS18" s="126">
        <f>PRODUCT(AQ18:AR18)</f>
        <v>0</v>
      </c>
      <c r="AT18" s="127"/>
      <c r="AU18" s="111"/>
      <c r="AV18" s="111"/>
      <c r="AW18" s="111"/>
      <c r="AX18" s="111"/>
      <c r="AY18" s="111"/>
    </row>
    <row r="19" spans="1:51" s="2" customFormat="1" ht="20.25" customHeight="1">
      <c r="A19" s="239" t="s">
        <v>89</v>
      </c>
      <c r="B19" s="61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53">
        <f t="shared" si="0"/>
        <v>0</v>
      </c>
      <c r="AH19" s="111">
        <v>2</v>
      </c>
      <c r="AI19" s="111"/>
      <c r="AJ19" s="113">
        <f t="shared" si="1"/>
        <v>0</v>
      </c>
      <c r="AK19" s="111"/>
      <c r="AL19" s="115">
        <v>0</v>
      </c>
      <c r="AM19" s="115"/>
      <c r="AN19" s="128">
        <f t="shared" si="2"/>
        <v>0</v>
      </c>
      <c r="AO19" s="128"/>
      <c r="AP19" s="118"/>
      <c r="AQ19" s="125"/>
      <c r="AR19" s="126"/>
      <c r="AS19" s="126"/>
      <c r="AT19" s="127"/>
      <c r="AU19" s="111"/>
      <c r="AV19" s="129" t="s">
        <v>141</v>
      </c>
      <c r="AW19" s="130"/>
      <c r="AX19" s="130"/>
      <c r="AY19" s="131"/>
    </row>
    <row r="20" spans="1:51" s="2" customFormat="1" ht="21" customHeight="1">
      <c r="A20" s="240"/>
      <c r="B20" s="61" t="s">
        <v>43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3">
        <f t="shared" si="0"/>
        <v>0</v>
      </c>
      <c r="AH20" s="111">
        <v>4</v>
      </c>
      <c r="AI20" s="111"/>
      <c r="AJ20" s="113">
        <f t="shared" si="1"/>
        <v>0</v>
      </c>
      <c r="AK20" s="111"/>
      <c r="AL20" s="115">
        <v>0</v>
      </c>
      <c r="AM20" s="115"/>
      <c r="AN20" s="128">
        <f t="shared" si="2"/>
        <v>0</v>
      </c>
      <c r="AO20" s="128"/>
      <c r="AP20" s="118"/>
      <c r="AQ20" s="125"/>
      <c r="AR20" s="126"/>
      <c r="AS20" s="126"/>
      <c r="AT20" s="127"/>
      <c r="AU20" s="111"/>
      <c r="AV20" s="132" t="s">
        <v>142</v>
      </c>
      <c r="AW20" s="133"/>
      <c r="AX20" s="133"/>
      <c r="AY20" s="134">
        <f>SUM(AJ8:AJ10,AJ11:AJ12,AJ19:AJ20)</f>
        <v>0</v>
      </c>
    </row>
    <row r="21" spans="1:51" s="2" customFormat="1" ht="12.75">
      <c r="A21" s="63" t="s">
        <v>46</v>
      </c>
      <c r="B21" s="64" t="s">
        <v>100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53">
        <f t="shared" si="0"/>
        <v>0</v>
      </c>
      <c r="AH21" s="111">
        <v>5.3</v>
      </c>
      <c r="AI21" s="111"/>
      <c r="AJ21" s="113">
        <f t="shared" si="1"/>
        <v>0</v>
      </c>
      <c r="AK21" s="111"/>
      <c r="AL21" s="115">
        <v>0</v>
      </c>
      <c r="AM21" s="115"/>
      <c r="AN21" s="135">
        <f t="shared" si="2"/>
        <v>0</v>
      </c>
      <c r="AO21" s="135"/>
      <c r="AP21" s="111"/>
      <c r="AQ21" s="125">
        <f>SUM(AG12,AG14,AG18,AG20)</f>
        <v>0</v>
      </c>
      <c r="AR21" s="126">
        <v>500</v>
      </c>
      <c r="AS21" s="126">
        <f>PRODUCT(AQ21:AR21)</f>
        <v>0</v>
      </c>
      <c r="AT21" s="127"/>
      <c r="AU21" s="111"/>
      <c r="AV21" s="136"/>
      <c r="AW21" s="133"/>
      <c r="AX21" s="133"/>
      <c r="AY21" s="137"/>
    </row>
    <row r="22" spans="1:51" s="2" customFormat="1" ht="13.5" thickBot="1">
      <c r="A22" s="63"/>
      <c r="B22" s="64" t="s">
        <v>92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53">
        <f t="shared" si="0"/>
        <v>0</v>
      </c>
      <c r="AH22" s="111">
        <v>7.1</v>
      </c>
      <c r="AI22" s="111"/>
      <c r="AJ22" s="113">
        <f t="shared" si="1"/>
        <v>0</v>
      </c>
      <c r="AK22" s="111"/>
      <c r="AL22" s="115">
        <v>0</v>
      </c>
      <c r="AM22" s="115"/>
      <c r="AN22" s="135">
        <f t="shared" si="2"/>
        <v>0</v>
      </c>
      <c r="AO22" s="135"/>
      <c r="AP22" s="111"/>
      <c r="AQ22" s="138"/>
      <c r="AR22" s="139"/>
      <c r="AS22" s="140">
        <f>SUM(AS18,AS21)/1000</f>
        <v>0</v>
      </c>
      <c r="AT22" s="141" t="s">
        <v>152</v>
      </c>
      <c r="AU22" s="111"/>
      <c r="AV22" s="132" t="s">
        <v>139</v>
      </c>
      <c r="AW22" s="133"/>
      <c r="AX22" s="133"/>
      <c r="AY22" s="134">
        <f>SUM(AJ13:AJ14,AJ17:AJ18,AJ21:AJ23,AJ24:AJ25,AJ32:AJ34)</f>
        <v>0</v>
      </c>
    </row>
    <row r="23" spans="1:51" s="2" customFormat="1" ht="13.5" thickBot="1">
      <c r="A23" s="63"/>
      <c r="B23" s="64" t="s">
        <v>48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53">
        <f t="shared" si="0"/>
        <v>0</v>
      </c>
      <c r="AH23" s="111">
        <v>13.25</v>
      </c>
      <c r="AI23" s="111"/>
      <c r="AJ23" s="113">
        <f t="shared" si="1"/>
        <v>0</v>
      </c>
      <c r="AK23" s="111"/>
      <c r="AL23" s="115">
        <v>0</v>
      </c>
      <c r="AM23" s="115"/>
      <c r="AN23" s="135">
        <f t="shared" si="2"/>
        <v>0</v>
      </c>
      <c r="AO23" s="135"/>
      <c r="AP23" s="111"/>
      <c r="AQ23" s="111"/>
      <c r="AR23" s="111"/>
      <c r="AS23" s="111"/>
      <c r="AT23" s="111"/>
      <c r="AU23" s="111"/>
      <c r="AV23" s="136"/>
      <c r="AW23" s="133"/>
      <c r="AX23" s="133"/>
      <c r="AY23" s="137"/>
    </row>
    <row r="24" spans="1:51" s="2" customFormat="1" ht="13.5" thickBot="1">
      <c r="A24" s="65" t="s">
        <v>90</v>
      </c>
      <c r="B24" s="66" t="s">
        <v>91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53">
        <f t="shared" si="0"/>
        <v>0</v>
      </c>
      <c r="AH24" s="111">
        <v>1.4</v>
      </c>
      <c r="AI24" s="111"/>
      <c r="AJ24" s="113">
        <f t="shared" si="1"/>
        <v>0</v>
      </c>
      <c r="AK24" s="111"/>
      <c r="AL24" s="115">
        <v>0</v>
      </c>
      <c r="AM24" s="115"/>
      <c r="AN24" s="135">
        <f t="shared" si="2"/>
        <v>0</v>
      </c>
      <c r="AO24" s="135"/>
      <c r="AP24" s="111"/>
      <c r="AQ24" s="142" t="s">
        <v>155</v>
      </c>
      <c r="AR24" s="143"/>
      <c r="AS24" s="143"/>
      <c r="AT24" s="144"/>
      <c r="AU24" s="111"/>
      <c r="AV24" s="145" t="s">
        <v>140</v>
      </c>
      <c r="AW24" s="146"/>
      <c r="AX24" s="146"/>
      <c r="AY24" s="147">
        <f>SUM(AJ15:AJ16,AJ26:AJ28,AJ29:AJ31,AJ35:AJ38,AJ39:AJ42,AJ43:AJ50,AJ59:AJ61,AJ64:AJ65,AJ75:AJ77,AJ81:AJ83,AJ84)</f>
        <v>0</v>
      </c>
    </row>
    <row r="25" spans="1:51" s="2" customFormat="1" ht="13.5" thickBot="1">
      <c r="A25" s="65"/>
      <c r="B25" s="66" t="s">
        <v>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3">
        <f t="shared" si="0"/>
        <v>0</v>
      </c>
      <c r="AH25" s="111">
        <v>4</v>
      </c>
      <c r="AI25" s="111"/>
      <c r="AJ25" s="113">
        <f t="shared" si="1"/>
        <v>0</v>
      </c>
      <c r="AK25" s="111"/>
      <c r="AL25" s="115">
        <v>0</v>
      </c>
      <c r="AM25" s="115"/>
      <c r="AN25" s="135">
        <f t="shared" si="2"/>
        <v>0</v>
      </c>
      <c r="AO25" s="135"/>
      <c r="AP25" s="111"/>
      <c r="AQ25" s="148"/>
      <c r="AR25" s="149"/>
      <c r="AS25" s="149"/>
      <c r="AT25" s="150"/>
      <c r="AU25" s="111"/>
      <c r="AV25" s="111"/>
      <c r="AW25" s="111"/>
      <c r="AX25" s="111"/>
      <c r="AY25" s="111"/>
    </row>
    <row r="26" spans="1:51" s="2" customFormat="1" ht="13.5" thickBot="1">
      <c r="A26" s="67" t="s">
        <v>49</v>
      </c>
      <c r="B26" s="68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53">
        <f t="shared" si="0"/>
        <v>0</v>
      </c>
      <c r="AH26" s="111">
        <v>4.8</v>
      </c>
      <c r="AI26" s="111"/>
      <c r="AJ26" s="113">
        <f t="shared" si="1"/>
        <v>0</v>
      </c>
      <c r="AK26" s="111"/>
      <c r="AL26" s="115">
        <v>0</v>
      </c>
      <c r="AM26" s="115"/>
      <c r="AN26" s="128">
        <f t="shared" si="2"/>
        <v>0</v>
      </c>
      <c r="AO26" s="135"/>
      <c r="AP26" s="111"/>
      <c r="AQ26" s="148">
        <f>SUM(AG43,AG47,AG51,AG55)</f>
        <v>0</v>
      </c>
      <c r="AR26" s="149">
        <v>237</v>
      </c>
      <c r="AS26" s="149">
        <f>PRODUCT(AQ26,AR26)</f>
        <v>0</v>
      </c>
      <c r="AT26" s="150"/>
      <c r="AU26" s="111"/>
      <c r="AV26" s="151" t="s">
        <v>133</v>
      </c>
      <c r="AW26" s="152"/>
      <c r="AX26" s="152"/>
      <c r="AY26" s="153">
        <f>SUM(AJ21,AJ22,AJ23)</f>
        <v>0</v>
      </c>
    </row>
    <row r="27" spans="1:51" s="2" customFormat="1" ht="13.5" thickBot="1">
      <c r="A27" s="69"/>
      <c r="B27" s="68" t="s">
        <v>101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53">
        <f t="shared" si="0"/>
        <v>0</v>
      </c>
      <c r="AH27" s="111">
        <v>9.6</v>
      </c>
      <c r="AI27" s="112"/>
      <c r="AJ27" s="113">
        <f t="shared" si="1"/>
        <v>0</v>
      </c>
      <c r="AK27" s="111"/>
      <c r="AL27" s="115">
        <v>0</v>
      </c>
      <c r="AM27" s="115"/>
      <c r="AN27" s="135">
        <f t="shared" si="2"/>
        <v>0</v>
      </c>
      <c r="AO27" s="135"/>
      <c r="AP27" s="111"/>
      <c r="AQ27" s="148">
        <f>SUM(AG44,AG48,AG52,AG56)</f>
        <v>0</v>
      </c>
      <c r="AR27" s="149">
        <f>MEDIAN(330,355)</f>
        <v>342.5</v>
      </c>
      <c r="AS27" s="149">
        <f>PRODUCT(AQ27,AR27)</f>
        <v>0</v>
      </c>
      <c r="AT27" s="150"/>
      <c r="AU27" s="111"/>
      <c r="AV27" s="111"/>
      <c r="AW27" s="118"/>
      <c r="AX27" s="118"/>
      <c r="AY27" s="118"/>
    </row>
    <row r="28" spans="1:51" s="2" customFormat="1" ht="13.5" thickBot="1">
      <c r="A28" s="67"/>
      <c r="B28" s="68" t="s">
        <v>48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53">
        <f t="shared" si="0"/>
        <v>0</v>
      </c>
      <c r="AH28" s="111">
        <v>18</v>
      </c>
      <c r="AI28" s="112"/>
      <c r="AJ28" s="113">
        <f t="shared" si="1"/>
        <v>0</v>
      </c>
      <c r="AK28" s="111"/>
      <c r="AL28" s="115">
        <v>0</v>
      </c>
      <c r="AM28" s="115"/>
      <c r="AN28" s="135">
        <f t="shared" si="2"/>
        <v>0</v>
      </c>
      <c r="AO28" s="135"/>
      <c r="AP28" s="111"/>
      <c r="AQ28" s="148">
        <f>SUM(AG45,AG49,AG53,AG57)</f>
        <v>0</v>
      </c>
      <c r="AR28" s="149">
        <f>MEDIAN(591,710)</f>
        <v>650.5</v>
      </c>
      <c r="AS28" s="149">
        <f>PRODUCT(AQ28,AR28)</f>
        <v>0</v>
      </c>
      <c r="AT28" s="150"/>
      <c r="AU28" s="111"/>
      <c r="AV28" s="154" t="s">
        <v>134</v>
      </c>
      <c r="AW28" s="155"/>
      <c r="AX28" s="155"/>
      <c r="AY28" s="156">
        <f>SUM(AJ43:AJ58)</f>
        <v>0</v>
      </c>
    </row>
    <row r="29" spans="1:51" s="2" customFormat="1" ht="13.5" thickBot="1">
      <c r="A29" s="70" t="s">
        <v>51</v>
      </c>
      <c r="B29" s="71" t="s">
        <v>146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53">
        <f t="shared" si="0"/>
        <v>0</v>
      </c>
      <c r="AH29" s="111">
        <v>4.4</v>
      </c>
      <c r="AI29" s="112"/>
      <c r="AJ29" s="113">
        <f t="shared" si="1"/>
        <v>0</v>
      </c>
      <c r="AK29" s="111"/>
      <c r="AL29" s="115">
        <v>0</v>
      </c>
      <c r="AM29" s="115"/>
      <c r="AN29" s="135">
        <v>0</v>
      </c>
      <c r="AO29" s="135"/>
      <c r="AP29" s="111"/>
      <c r="AQ29" s="148">
        <f>SUM(AG46,AG50,AG54,AG58)</f>
        <v>0</v>
      </c>
      <c r="AR29" s="149">
        <v>1000</v>
      </c>
      <c r="AS29" s="149">
        <f>PRODUCT(AQ29,AR29)</f>
        <v>0</v>
      </c>
      <c r="AT29" s="150"/>
      <c r="AU29" s="111"/>
      <c r="AV29" s="111"/>
      <c r="AW29" s="111"/>
      <c r="AX29" s="111"/>
      <c r="AY29" s="111"/>
    </row>
    <row r="30" spans="1:51" s="2" customFormat="1" ht="12.75">
      <c r="A30" s="70"/>
      <c r="B30" s="71" t="s">
        <v>147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53">
        <f t="shared" si="0"/>
        <v>0</v>
      </c>
      <c r="AH30" s="111">
        <v>5</v>
      </c>
      <c r="AI30" s="112"/>
      <c r="AJ30" s="113">
        <f t="shared" si="1"/>
        <v>0</v>
      </c>
      <c r="AK30" s="111"/>
      <c r="AL30" s="115">
        <v>0</v>
      </c>
      <c r="AM30" s="115"/>
      <c r="AN30" s="135">
        <f t="shared" si="2"/>
        <v>0</v>
      </c>
      <c r="AO30" s="135"/>
      <c r="AP30" s="111"/>
      <c r="AQ30" s="148"/>
      <c r="AR30" s="149"/>
      <c r="AS30" s="149"/>
      <c r="AT30" s="150"/>
      <c r="AU30" s="111"/>
      <c r="AV30" s="157" t="s">
        <v>127</v>
      </c>
      <c r="AW30" s="158"/>
      <c r="AX30" s="158"/>
      <c r="AY30" s="159"/>
    </row>
    <row r="31" spans="1:51" s="2" customFormat="1" ht="13.5" thickBot="1">
      <c r="A31" s="70"/>
      <c r="B31" s="72" t="s">
        <v>102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53">
        <f t="shared" si="0"/>
        <v>0</v>
      </c>
      <c r="AH31" s="111">
        <v>8</v>
      </c>
      <c r="AI31" s="112"/>
      <c r="AJ31" s="113">
        <f t="shared" si="1"/>
        <v>0</v>
      </c>
      <c r="AK31" s="111"/>
      <c r="AL31" s="115">
        <v>0</v>
      </c>
      <c r="AM31" s="115"/>
      <c r="AN31" s="135">
        <f t="shared" si="2"/>
        <v>0</v>
      </c>
      <c r="AO31" s="135"/>
      <c r="AP31" s="111"/>
      <c r="AQ31" s="160"/>
      <c r="AR31" s="161"/>
      <c r="AS31" s="162">
        <f>SUM(AS26,AS27,AS28,AS29)/1000</f>
        <v>0</v>
      </c>
      <c r="AT31" s="163" t="s">
        <v>152</v>
      </c>
      <c r="AU31" s="111"/>
      <c r="AV31" s="164" t="s">
        <v>151</v>
      </c>
      <c r="AW31" s="165"/>
      <c r="AX31" s="165"/>
      <c r="AY31" s="166"/>
    </row>
    <row r="32" spans="1:51" s="2" customFormat="1" ht="13.5" thickBot="1">
      <c r="A32" s="73" t="s">
        <v>143</v>
      </c>
      <c r="B32" s="74" t="s">
        <v>100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53">
        <f t="shared" si="0"/>
        <v>0</v>
      </c>
      <c r="AH32" s="112">
        <v>3</v>
      </c>
      <c r="AI32" s="112"/>
      <c r="AJ32" s="113">
        <f>PRODUCT(AG32,AH32)</f>
        <v>0</v>
      </c>
      <c r="AK32" s="111"/>
      <c r="AL32" s="115">
        <v>0</v>
      </c>
      <c r="AM32" s="115"/>
      <c r="AN32" s="167">
        <f t="shared" si="2"/>
        <v>0</v>
      </c>
      <c r="AO32" s="135"/>
      <c r="AP32" s="111"/>
      <c r="AQ32" s="111"/>
      <c r="AR32" s="111"/>
      <c r="AS32" s="111"/>
      <c r="AT32" s="111"/>
      <c r="AU32" s="111"/>
      <c r="AV32" s="168"/>
      <c r="AW32" s="165"/>
      <c r="AX32" s="165"/>
      <c r="AY32" s="166"/>
    </row>
    <row r="33" spans="1:51" s="2" customFormat="1" ht="12.75">
      <c r="A33" s="73"/>
      <c r="B33" s="74" t="s">
        <v>144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53">
        <f t="shared" si="0"/>
        <v>0</v>
      </c>
      <c r="AH33" s="112">
        <v>4.1</v>
      </c>
      <c r="AI33" s="112"/>
      <c r="AJ33" s="113">
        <f t="shared" si="1"/>
        <v>0</v>
      </c>
      <c r="AK33" s="111"/>
      <c r="AL33" s="115">
        <v>0</v>
      </c>
      <c r="AM33" s="115"/>
      <c r="AN33" s="167">
        <f t="shared" si="2"/>
        <v>0</v>
      </c>
      <c r="AO33" s="135"/>
      <c r="AP33" s="111"/>
      <c r="AQ33" s="169" t="s">
        <v>80</v>
      </c>
      <c r="AR33" s="170"/>
      <c r="AS33" s="170"/>
      <c r="AT33" s="171"/>
      <c r="AU33" s="111"/>
      <c r="AV33" s="164" t="s">
        <v>128</v>
      </c>
      <c r="AW33" s="165"/>
      <c r="AX33" s="172">
        <f>SUM(AJ11:AJ12)</f>
        <v>0</v>
      </c>
      <c r="AY33" s="173" t="s">
        <v>156</v>
      </c>
    </row>
    <row r="34" spans="1:51" s="2" customFormat="1" ht="13.5" thickBot="1">
      <c r="A34" s="73"/>
      <c r="B34" s="74" t="s">
        <v>145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53">
        <f t="shared" si="0"/>
        <v>0</v>
      </c>
      <c r="AH34" s="112">
        <v>6</v>
      </c>
      <c r="AI34" s="112"/>
      <c r="AJ34" s="113">
        <f t="shared" si="1"/>
        <v>0</v>
      </c>
      <c r="AK34" s="111"/>
      <c r="AL34" s="115">
        <v>0</v>
      </c>
      <c r="AM34" s="115"/>
      <c r="AN34" s="167">
        <f t="shared" si="2"/>
        <v>0</v>
      </c>
      <c r="AO34" s="135"/>
      <c r="AP34" s="111"/>
      <c r="AQ34" s="174" t="s">
        <v>75</v>
      </c>
      <c r="AR34" s="175"/>
      <c r="AS34" s="175">
        <f>SUM(AN17,AN18)</f>
        <v>0</v>
      </c>
      <c r="AT34" s="176" t="s">
        <v>79</v>
      </c>
      <c r="AU34" s="111"/>
      <c r="AV34" s="168"/>
      <c r="AW34" s="165"/>
      <c r="AX34" s="165"/>
      <c r="AY34" s="166"/>
    </row>
    <row r="35" spans="1:51" s="2" customFormat="1" ht="13.5" thickBot="1">
      <c r="A35" s="75" t="s">
        <v>35</v>
      </c>
      <c r="B35" s="76" t="s">
        <v>100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53">
        <f t="shared" si="0"/>
        <v>0</v>
      </c>
      <c r="AH35" s="111">
        <v>4.3</v>
      </c>
      <c r="AI35" s="112"/>
      <c r="AJ35" s="113">
        <f t="shared" si="1"/>
        <v>0</v>
      </c>
      <c r="AK35" s="111"/>
      <c r="AL35" s="115">
        <v>14</v>
      </c>
      <c r="AM35" s="115"/>
      <c r="AN35" s="116">
        <f t="shared" si="2"/>
        <v>0</v>
      </c>
      <c r="AO35" s="117" t="s">
        <v>70</v>
      </c>
      <c r="AP35" s="111"/>
      <c r="AQ35" s="174" t="s">
        <v>117</v>
      </c>
      <c r="AR35" s="175"/>
      <c r="AS35" s="175">
        <f>SUM(AN35:AN38)</f>
        <v>0</v>
      </c>
      <c r="AT35" s="176" t="s">
        <v>79</v>
      </c>
      <c r="AU35" s="111"/>
      <c r="AV35" s="177" t="s">
        <v>129</v>
      </c>
      <c r="AW35" s="178"/>
      <c r="AX35" s="179">
        <f>SUM(AJ13,AJ14,AJ17,AJ18)</f>
        <v>0</v>
      </c>
      <c r="AY35" s="180" t="s">
        <v>156</v>
      </c>
    </row>
    <row r="36" spans="1:51" s="2" customFormat="1" ht="12.75">
      <c r="A36" s="75"/>
      <c r="B36" s="76" t="s">
        <v>50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53">
        <f t="shared" si="0"/>
        <v>0</v>
      </c>
      <c r="AH36" s="111">
        <v>7.4</v>
      </c>
      <c r="AI36" s="112"/>
      <c r="AJ36" s="113">
        <f t="shared" si="1"/>
        <v>0</v>
      </c>
      <c r="AK36" s="111"/>
      <c r="AL36" s="115">
        <v>25.6</v>
      </c>
      <c r="AM36" s="115"/>
      <c r="AN36" s="181">
        <f t="shared" si="2"/>
        <v>0</v>
      </c>
      <c r="AO36" s="182" t="s">
        <v>57</v>
      </c>
      <c r="AP36" s="111"/>
      <c r="AQ36" s="174" t="s">
        <v>76</v>
      </c>
      <c r="AR36" s="175"/>
      <c r="AS36" s="175">
        <f>SUM(AN47,AN48,AN49,AN50,AN58,AN55,,AN56,AN57)</f>
        <v>0</v>
      </c>
      <c r="AT36" s="176" t="s">
        <v>79</v>
      </c>
      <c r="AU36" s="111"/>
      <c r="AV36" s="111"/>
      <c r="AW36" s="111"/>
      <c r="AX36" s="111"/>
      <c r="AY36" s="111"/>
    </row>
    <row r="37" spans="1:51" s="2" customFormat="1" ht="12.75">
      <c r="A37" s="75"/>
      <c r="B37" s="76" t="s">
        <v>103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53">
        <f t="shared" si="0"/>
        <v>0</v>
      </c>
      <c r="AH37" s="111">
        <v>11.5</v>
      </c>
      <c r="AI37" s="112"/>
      <c r="AJ37" s="113">
        <f t="shared" si="1"/>
        <v>0</v>
      </c>
      <c r="AK37" s="111"/>
      <c r="AL37" s="115">
        <v>47.8</v>
      </c>
      <c r="AM37" s="115"/>
      <c r="AN37" s="181">
        <f t="shared" si="2"/>
        <v>0</v>
      </c>
      <c r="AO37" s="182"/>
      <c r="AP37" s="111"/>
      <c r="AQ37" s="174" t="s">
        <v>77</v>
      </c>
      <c r="AR37" s="175"/>
      <c r="AS37" s="175">
        <f>SUM(AN59:AN63)</f>
        <v>0</v>
      </c>
      <c r="AT37" s="176" t="s">
        <v>79</v>
      </c>
      <c r="AU37" s="111"/>
      <c r="AV37" s="111"/>
      <c r="AW37" s="111"/>
      <c r="AX37" s="111"/>
      <c r="AY37" s="111"/>
    </row>
    <row r="38" spans="1:51" s="2" customFormat="1" ht="13.5" thickBot="1">
      <c r="A38" s="75"/>
      <c r="B38" s="76" t="s">
        <v>104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53">
        <f t="shared" si="0"/>
        <v>0</v>
      </c>
      <c r="AH38" s="111">
        <v>14.1</v>
      </c>
      <c r="AI38" s="112"/>
      <c r="AJ38" s="113">
        <f t="shared" si="1"/>
        <v>0</v>
      </c>
      <c r="AK38" s="111"/>
      <c r="AL38" s="115">
        <v>52.5</v>
      </c>
      <c r="AM38" s="115"/>
      <c r="AN38" s="123">
        <f t="shared" si="2"/>
        <v>0</v>
      </c>
      <c r="AO38" s="124"/>
      <c r="AP38" s="111"/>
      <c r="AQ38" s="174" t="s">
        <v>85</v>
      </c>
      <c r="AR38" s="175"/>
      <c r="AS38" s="175">
        <f>SUM(AN72:AN83)</f>
        <v>0</v>
      </c>
      <c r="AT38" s="176" t="s">
        <v>79</v>
      </c>
      <c r="AU38" s="111"/>
      <c r="AV38" s="111"/>
      <c r="AW38" s="111"/>
      <c r="AX38" s="111"/>
      <c r="AY38" s="111"/>
    </row>
    <row r="39" spans="1:51" s="2" customFormat="1" ht="12.75">
      <c r="A39" s="77" t="s">
        <v>52</v>
      </c>
      <c r="B39" s="78" t="s">
        <v>105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3">
        <f t="shared" si="0"/>
        <v>0</v>
      </c>
      <c r="AH39" s="111">
        <v>7.3</v>
      </c>
      <c r="AI39" s="112"/>
      <c r="AJ39" s="113">
        <f t="shared" si="1"/>
        <v>0</v>
      </c>
      <c r="AK39" s="111"/>
      <c r="AL39" s="115">
        <v>0</v>
      </c>
      <c r="AM39" s="115"/>
      <c r="AN39" s="135">
        <f t="shared" si="2"/>
        <v>0</v>
      </c>
      <c r="AO39" s="135"/>
      <c r="AP39" s="111"/>
      <c r="AQ39" s="174" t="s">
        <v>78</v>
      </c>
      <c r="AR39" s="175"/>
      <c r="AS39" s="175">
        <f>SUM(AN66,AN67,AN68)</f>
        <v>0</v>
      </c>
      <c r="AT39" s="176" t="s">
        <v>79</v>
      </c>
      <c r="AU39" s="111"/>
      <c r="AV39" s="111"/>
      <c r="AW39" s="111"/>
      <c r="AX39" s="111"/>
      <c r="AY39" s="111"/>
    </row>
    <row r="40" spans="1:51" s="2" customFormat="1" ht="12.75">
      <c r="A40" s="77"/>
      <c r="B40" s="78" t="s">
        <v>96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3">
        <f t="shared" si="0"/>
        <v>0</v>
      </c>
      <c r="AH40" s="111">
        <v>12.1</v>
      </c>
      <c r="AI40" s="112"/>
      <c r="AJ40" s="113">
        <f t="shared" si="1"/>
        <v>0</v>
      </c>
      <c r="AK40" s="111"/>
      <c r="AL40" s="115">
        <v>0</v>
      </c>
      <c r="AM40" s="115"/>
      <c r="AN40" s="128">
        <f t="shared" si="2"/>
        <v>0</v>
      </c>
      <c r="AO40" s="135"/>
      <c r="AP40" s="111"/>
      <c r="AQ40" s="174"/>
      <c r="AR40" s="175"/>
      <c r="AS40" s="175"/>
      <c r="AT40" s="176"/>
      <c r="AU40" s="111"/>
      <c r="AV40" s="111"/>
      <c r="AW40" s="111"/>
      <c r="AX40" s="111"/>
      <c r="AY40" s="111"/>
    </row>
    <row r="41" spans="1:51" s="2" customFormat="1" ht="13.5" thickBot="1">
      <c r="A41" s="78"/>
      <c r="B41" s="78" t="s">
        <v>106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3">
        <f t="shared" si="0"/>
        <v>0</v>
      </c>
      <c r="AH41" s="111">
        <v>19.3</v>
      </c>
      <c r="AI41" s="112"/>
      <c r="AJ41" s="113">
        <f t="shared" si="1"/>
        <v>0</v>
      </c>
      <c r="AK41" s="111"/>
      <c r="AL41" s="115">
        <v>0</v>
      </c>
      <c r="AM41" s="115"/>
      <c r="AN41" s="135">
        <f t="shared" si="2"/>
        <v>0</v>
      </c>
      <c r="AO41" s="135"/>
      <c r="AP41" s="111"/>
      <c r="AQ41" s="183" t="s">
        <v>84</v>
      </c>
      <c r="AR41" s="184"/>
      <c r="AS41" s="185">
        <f>SUM(AS34:AS39)</f>
        <v>0</v>
      </c>
      <c r="AT41" s="186" t="s">
        <v>79</v>
      </c>
      <c r="AU41" s="135"/>
      <c r="AV41" s="135"/>
      <c r="AW41" s="111"/>
      <c r="AX41" s="111"/>
      <c r="AY41" s="111"/>
    </row>
    <row r="42" spans="1:51" s="2" customFormat="1" ht="12.75">
      <c r="A42" s="78"/>
      <c r="B42" s="78" t="s">
        <v>53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3">
        <f t="shared" si="0"/>
        <v>0</v>
      </c>
      <c r="AH42" s="111">
        <v>49.6</v>
      </c>
      <c r="AI42" s="112"/>
      <c r="AJ42" s="113">
        <f t="shared" si="1"/>
        <v>0</v>
      </c>
      <c r="AK42" s="111"/>
      <c r="AL42" s="115">
        <v>0</v>
      </c>
      <c r="AM42" s="115"/>
      <c r="AN42" s="135">
        <f t="shared" si="2"/>
        <v>0</v>
      </c>
      <c r="AO42" s="135"/>
      <c r="AP42" s="111"/>
      <c r="AQ42" s="111"/>
      <c r="AR42" s="111"/>
      <c r="AS42" s="111"/>
      <c r="AT42" s="111"/>
      <c r="AU42" s="135"/>
      <c r="AV42" s="135"/>
      <c r="AW42" s="111"/>
      <c r="AX42" s="111"/>
      <c r="AY42" s="111"/>
    </row>
    <row r="43" spans="1:51" s="2" customFormat="1" ht="12.75">
      <c r="A43" s="79" t="s">
        <v>37</v>
      </c>
      <c r="B43" s="80" t="s">
        <v>54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53">
        <f t="shared" si="0"/>
        <v>0</v>
      </c>
      <c r="AH43" s="111">
        <v>7.5</v>
      </c>
      <c r="AI43" s="112"/>
      <c r="AJ43" s="113">
        <f t="shared" si="1"/>
        <v>0</v>
      </c>
      <c r="AK43" s="111"/>
      <c r="AL43" s="115">
        <v>0</v>
      </c>
      <c r="AM43" s="115"/>
      <c r="AN43" s="135">
        <f t="shared" si="2"/>
        <v>0</v>
      </c>
      <c r="AO43" s="135"/>
      <c r="AP43" s="111"/>
      <c r="AQ43" s="128"/>
      <c r="AR43" s="128"/>
      <c r="AS43" s="128"/>
      <c r="AT43" s="128"/>
      <c r="AU43" s="135"/>
      <c r="AV43" s="135"/>
      <c r="AW43" s="111"/>
      <c r="AX43" s="111"/>
      <c r="AY43" s="111"/>
    </row>
    <row r="44" spans="1:51" s="2" customFormat="1" ht="12.75">
      <c r="A44" s="79" t="s">
        <v>64</v>
      </c>
      <c r="B44" s="80" t="s">
        <v>108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53">
        <f t="shared" si="0"/>
        <v>0</v>
      </c>
      <c r="AH44" s="111">
        <v>9.4</v>
      </c>
      <c r="AI44" s="112"/>
      <c r="AJ44" s="113">
        <f t="shared" si="1"/>
        <v>0</v>
      </c>
      <c r="AK44" s="111"/>
      <c r="AL44" s="115">
        <v>0</v>
      </c>
      <c r="AM44" s="115"/>
      <c r="AN44" s="135">
        <f t="shared" si="2"/>
        <v>0</v>
      </c>
      <c r="AO44" s="135"/>
      <c r="AP44" s="111"/>
      <c r="AQ44" s="111"/>
      <c r="AR44" s="111"/>
      <c r="AS44" s="111"/>
      <c r="AT44" s="111"/>
      <c r="AU44" s="135"/>
      <c r="AV44" s="135"/>
      <c r="AW44" s="111"/>
      <c r="AX44" s="111"/>
      <c r="AY44" s="111"/>
    </row>
    <row r="45" spans="1:51" s="2" customFormat="1" ht="12.75">
      <c r="A45" s="80"/>
      <c r="B45" s="80" t="s">
        <v>107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53">
        <f t="shared" si="0"/>
        <v>0</v>
      </c>
      <c r="AH45" s="111">
        <v>22</v>
      </c>
      <c r="AI45" s="112"/>
      <c r="AJ45" s="113">
        <f t="shared" si="1"/>
        <v>0</v>
      </c>
      <c r="AK45" s="111"/>
      <c r="AL45" s="115">
        <v>0</v>
      </c>
      <c r="AM45" s="115"/>
      <c r="AN45" s="135">
        <f t="shared" si="2"/>
        <v>0</v>
      </c>
      <c r="AO45" s="135"/>
      <c r="AP45" s="111"/>
      <c r="AQ45" s="111"/>
      <c r="AR45" s="111"/>
      <c r="AS45" s="111"/>
      <c r="AT45" s="111"/>
      <c r="AU45" s="135"/>
      <c r="AV45" s="135"/>
      <c r="AW45" s="111"/>
      <c r="AX45" s="111"/>
      <c r="AY45" s="111"/>
    </row>
    <row r="46" spans="1:51" s="2" customFormat="1" ht="13.5" thickBot="1">
      <c r="A46" s="80"/>
      <c r="B46" s="80" t="s">
        <v>104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53">
        <f t="shared" si="0"/>
        <v>0</v>
      </c>
      <c r="AH46" s="111">
        <v>31</v>
      </c>
      <c r="AI46" s="112"/>
      <c r="AJ46" s="113">
        <f t="shared" si="1"/>
        <v>0</v>
      </c>
      <c r="AK46" s="111"/>
      <c r="AL46" s="115">
        <v>0</v>
      </c>
      <c r="AM46" s="115"/>
      <c r="AN46" s="135">
        <f t="shared" si="2"/>
        <v>0</v>
      </c>
      <c r="AO46" s="135"/>
      <c r="AP46" s="111"/>
      <c r="AQ46" s="111"/>
      <c r="AR46" s="111"/>
      <c r="AS46" s="111"/>
      <c r="AT46" s="111"/>
      <c r="AU46" s="135"/>
      <c r="AV46" s="135"/>
      <c r="AW46" s="111"/>
      <c r="AX46" s="111"/>
      <c r="AY46" s="111"/>
    </row>
    <row r="47" spans="1:51" s="2" customFormat="1" ht="12.75">
      <c r="A47" s="81" t="s">
        <v>118</v>
      </c>
      <c r="B47" s="82" t="s">
        <v>54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53">
        <f t="shared" si="0"/>
        <v>0</v>
      </c>
      <c r="AH47" s="111">
        <v>7</v>
      </c>
      <c r="AI47" s="112"/>
      <c r="AJ47" s="113">
        <f t="shared" si="1"/>
        <v>0</v>
      </c>
      <c r="AK47" s="111"/>
      <c r="AL47" s="115">
        <v>25</v>
      </c>
      <c r="AM47" s="115"/>
      <c r="AN47" s="116">
        <f t="shared" si="2"/>
        <v>0</v>
      </c>
      <c r="AO47" s="117" t="s">
        <v>37</v>
      </c>
      <c r="AP47" s="111"/>
      <c r="AQ47" s="111"/>
      <c r="AR47" s="111"/>
      <c r="AS47" s="111"/>
      <c r="AT47" s="111"/>
      <c r="AU47" s="135"/>
      <c r="AV47" s="135"/>
      <c r="AW47" s="111"/>
      <c r="AX47" s="111"/>
      <c r="AY47" s="111"/>
    </row>
    <row r="48" spans="1:51" s="2" customFormat="1" ht="12.75">
      <c r="A48" s="81" t="s">
        <v>81</v>
      </c>
      <c r="B48" s="82" t="s">
        <v>108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53">
        <f t="shared" si="0"/>
        <v>0</v>
      </c>
      <c r="AH48" s="111">
        <v>9.7</v>
      </c>
      <c r="AI48" s="112"/>
      <c r="AJ48" s="113">
        <f t="shared" si="1"/>
        <v>0</v>
      </c>
      <c r="AK48" s="111"/>
      <c r="AL48" s="115">
        <v>41.5</v>
      </c>
      <c r="AM48" s="115"/>
      <c r="AN48" s="181">
        <f t="shared" si="2"/>
        <v>0</v>
      </c>
      <c r="AO48" s="182"/>
      <c r="AP48" s="111"/>
      <c r="AQ48" s="111"/>
      <c r="AR48" s="111"/>
      <c r="AS48" s="111"/>
      <c r="AT48" s="111"/>
      <c r="AU48" s="135"/>
      <c r="AV48" s="135"/>
      <c r="AW48" s="111"/>
      <c r="AX48" s="111"/>
      <c r="AY48" s="111"/>
    </row>
    <row r="49" spans="1:51" s="2" customFormat="1" ht="12.75">
      <c r="A49" s="81"/>
      <c r="B49" s="82" t="s">
        <v>107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53">
        <f t="shared" si="0"/>
        <v>0</v>
      </c>
      <c r="AH49" s="111">
        <v>19.8</v>
      </c>
      <c r="AI49" s="112"/>
      <c r="AJ49" s="113">
        <f t="shared" si="1"/>
        <v>0</v>
      </c>
      <c r="AK49" s="111"/>
      <c r="AL49" s="115">
        <v>98.7</v>
      </c>
      <c r="AM49" s="115"/>
      <c r="AN49" s="181">
        <f t="shared" si="2"/>
        <v>0</v>
      </c>
      <c r="AO49" s="182"/>
      <c r="AP49" s="111"/>
      <c r="AQ49" s="111"/>
      <c r="AR49" s="111"/>
      <c r="AS49" s="111"/>
      <c r="AT49" s="111"/>
      <c r="AU49" s="135"/>
      <c r="AV49" s="135"/>
      <c r="AW49" s="111"/>
      <c r="AX49" s="111"/>
      <c r="AY49" s="111"/>
    </row>
    <row r="50" spans="1:51" s="2" customFormat="1" ht="13.5" thickBot="1">
      <c r="A50" s="83"/>
      <c r="B50" s="84" t="s">
        <v>104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0"/>
      <c r="AA50" s="20"/>
      <c r="AB50" s="20"/>
      <c r="AC50" s="20"/>
      <c r="AD50" s="20"/>
      <c r="AE50" s="20"/>
      <c r="AF50" s="20"/>
      <c r="AG50" s="53">
        <f t="shared" si="0"/>
        <v>0</v>
      </c>
      <c r="AH50" s="111">
        <v>27.6</v>
      </c>
      <c r="AI50" s="112"/>
      <c r="AJ50" s="113">
        <f t="shared" si="1"/>
        <v>0</v>
      </c>
      <c r="AK50" s="111"/>
      <c r="AL50" s="115">
        <v>114.1</v>
      </c>
      <c r="AM50" s="115"/>
      <c r="AN50" s="123">
        <f t="shared" si="2"/>
        <v>0</v>
      </c>
      <c r="AO50" s="124"/>
      <c r="AP50" s="111"/>
      <c r="AQ50" s="111"/>
      <c r="AR50" s="111"/>
      <c r="AS50" s="111"/>
      <c r="AT50" s="111"/>
      <c r="AU50" s="135"/>
      <c r="AV50" s="135"/>
      <c r="AW50" s="111"/>
      <c r="AX50" s="111"/>
      <c r="AY50" s="111"/>
    </row>
    <row r="51" spans="1:51" s="2" customFormat="1" ht="12.75">
      <c r="A51" s="85" t="s">
        <v>38</v>
      </c>
      <c r="B51" s="86" t="s">
        <v>54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9"/>
      <c r="AA51" s="19"/>
      <c r="AB51" s="19"/>
      <c r="AC51" s="19"/>
      <c r="AD51" s="19"/>
      <c r="AE51" s="19"/>
      <c r="AF51" s="19"/>
      <c r="AG51" s="53">
        <f t="shared" si="0"/>
        <v>0</v>
      </c>
      <c r="AH51" s="111">
        <v>0</v>
      </c>
      <c r="AI51" s="111"/>
      <c r="AJ51" s="113">
        <f t="shared" si="1"/>
        <v>0</v>
      </c>
      <c r="AK51" s="111"/>
      <c r="AL51" s="115">
        <v>0</v>
      </c>
      <c r="AM51" s="115"/>
      <c r="AN51" s="135">
        <f t="shared" si="2"/>
        <v>0</v>
      </c>
      <c r="AO51" s="135"/>
      <c r="AP51" s="111"/>
      <c r="AQ51" s="111"/>
      <c r="AR51" s="111"/>
      <c r="AS51" s="111"/>
      <c r="AT51" s="111"/>
      <c r="AU51" s="135"/>
      <c r="AV51" s="135"/>
      <c r="AW51" s="111"/>
      <c r="AX51" s="111"/>
      <c r="AY51" s="111"/>
    </row>
    <row r="52" spans="1:51" s="2" customFormat="1" ht="12.75">
      <c r="A52" s="79" t="s">
        <v>65</v>
      </c>
      <c r="B52" s="80" t="s">
        <v>108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53">
        <f t="shared" si="0"/>
        <v>0</v>
      </c>
      <c r="AH52" s="111">
        <v>0</v>
      </c>
      <c r="AI52" s="111"/>
      <c r="AJ52" s="113">
        <f t="shared" si="1"/>
        <v>0</v>
      </c>
      <c r="AK52" s="111"/>
      <c r="AL52" s="115">
        <v>0</v>
      </c>
      <c r="AM52" s="115"/>
      <c r="AN52" s="135">
        <f t="shared" si="2"/>
        <v>0</v>
      </c>
      <c r="AO52" s="135"/>
      <c r="AP52" s="111"/>
      <c r="AQ52" s="111"/>
      <c r="AR52" s="111"/>
      <c r="AS52" s="111"/>
      <c r="AT52" s="111"/>
      <c r="AU52" s="135"/>
      <c r="AV52" s="135"/>
      <c r="AW52" s="111"/>
      <c r="AX52" s="111"/>
      <c r="AY52" s="111"/>
    </row>
    <row r="53" spans="1:51" s="2" customFormat="1" ht="12.75">
      <c r="A53" s="79"/>
      <c r="B53" s="80" t="s">
        <v>107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53">
        <f t="shared" si="0"/>
        <v>0</v>
      </c>
      <c r="AH53" s="111">
        <v>0</v>
      </c>
      <c r="AI53" s="111"/>
      <c r="AJ53" s="113">
        <f t="shared" si="1"/>
        <v>0</v>
      </c>
      <c r="AK53" s="111"/>
      <c r="AL53" s="115">
        <v>0</v>
      </c>
      <c r="AM53" s="115"/>
      <c r="AN53" s="135">
        <f t="shared" si="2"/>
        <v>0</v>
      </c>
      <c r="AO53" s="135"/>
      <c r="AP53" s="111"/>
      <c r="AQ53" s="111"/>
      <c r="AR53" s="111"/>
      <c r="AS53" s="111"/>
      <c r="AT53" s="111"/>
      <c r="AU53" s="135"/>
      <c r="AV53" s="135"/>
      <c r="AW53" s="111"/>
      <c r="AX53" s="111"/>
      <c r="AY53" s="111"/>
    </row>
    <row r="54" spans="1:51" s="2" customFormat="1" ht="13.5" thickBot="1">
      <c r="A54" s="79"/>
      <c r="B54" s="80" t="s">
        <v>104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3">
        <f t="shared" si="0"/>
        <v>0</v>
      </c>
      <c r="AH54" s="111">
        <v>0</v>
      </c>
      <c r="AI54" s="111"/>
      <c r="AJ54" s="113">
        <f t="shared" si="1"/>
        <v>0</v>
      </c>
      <c r="AK54" s="111"/>
      <c r="AL54" s="115">
        <v>0</v>
      </c>
      <c r="AM54" s="115"/>
      <c r="AN54" s="128">
        <f t="shared" si="2"/>
        <v>0</v>
      </c>
      <c r="AO54" s="135"/>
      <c r="AP54" s="111"/>
      <c r="AQ54" s="111"/>
      <c r="AR54" s="111"/>
      <c r="AS54" s="111"/>
      <c r="AT54" s="111"/>
      <c r="AU54" s="135"/>
      <c r="AV54" s="135"/>
      <c r="AW54" s="111"/>
      <c r="AX54" s="111"/>
      <c r="AY54" s="111"/>
    </row>
    <row r="55" spans="1:51" s="2" customFormat="1" ht="12.75">
      <c r="A55" s="81" t="s">
        <v>66</v>
      </c>
      <c r="B55" s="82" t="s">
        <v>54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53">
        <f t="shared" si="0"/>
        <v>0</v>
      </c>
      <c r="AH55" s="111">
        <v>0</v>
      </c>
      <c r="AI55" s="111"/>
      <c r="AJ55" s="113">
        <f>PRODUCT(AG55,AH55)</f>
        <v>0</v>
      </c>
      <c r="AK55" s="111"/>
      <c r="AL55" s="115">
        <v>26.9</v>
      </c>
      <c r="AM55" s="115"/>
      <c r="AN55" s="116">
        <f t="shared" si="2"/>
        <v>0</v>
      </c>
      <c r="AO55" s="117" t="s">
        <v>71</v>
      </c>
      <c r="AP55" s="111"/>
      <c r="AQ55" s="111"/>
      <c r="AR55" s="111"/>
      <c r="AS55" s="111"/>
      <c r="AT55" s="111"/>
      <c r="AU55" s="135"/>
      <c r="AV55" s="135"/>
      <c r="AW55" s="111"/>
      <c r="AX55" s="111"/>
      <c r="AY55" s="111"/>
    </row>
    <row r="56" spans="1:51" s="2" customFormat="1" ht="12.75">
      <c r="A56" s="81"/>
      <c r="B56" s="82" t="s">
        <v>108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53">
        <f t="shared" si="0"/>
        <v>0</v>
      </c>
      <c r="AH56" s="111">
        <v>0</v>
      </c>
      <c r="AI56" s="111"/>
      <c r="AJ56" s="113">
        <f>PRODUCT(AG56,AH56)</f>
        <v>0</v>
      </c>
      <c r="AK56" s="111"/>
      <c r="AL56" s="115">
        <v>39.8</v>
      </c>
      <c r="AM56" s="115"/>
      <c r="AN56" s="181">
        <f t="shared" si="2"/>
        <v>0</v>
      </c>
      <c r="AO56" s="182" t="s">
        <v>37</v>
      </c>
      <c r="AP56" s="111"/>
      <c r="AQ56" s="111"/>
      <c r="AR56" s="111"/>
      <c r="AS56" s="111"/>
      <c r="AT56" s="111"/>
      <c r="AU56" s="135"/>
      <c r="AV56" s="135"/>
      <c r="AW56" s="111"/>
      <c r="AX56" s="111"/>
      <c r="AY56" s="111"/>
    </row>
    <row r="57" spans="1:51" s="2" customFormat="1" ht="12.75">
      <c r="A57" s="81"/>
      <c r="B57" s="82" t="s">
        <v>107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53">
        <f t="shared" si="0"/>
        <v>0</v>
      </c>
      <c r="AH57" s="111">
        <v>0</v>
      </c>
      <c r="AI57" s="111"/>
      <c r="AJ57" s="113">
        <f>PRODUCT(AG57,AH57)</f>
        <v>0</v>
      </c>
      <c r="AK57" s="111"/>
      <c r="AL57" s="115">
        <v>69.6</v>
      </c>
      <c r="AM57" s="115"/>
      <c r="AN57" s="181">
        <f t="shared" si="2"/>
        <v>0</v>
      </c>
      <c r="AO57" s="182"/>
      <c r="AP57" s="111"/>
      <c r="AQ57" s="111"/>
      <c r="AR57" s="111"/>
      <c r="AS57" s="111"/>
      <c r="AT57" s="111"/>
      <c r="AU57" s="135"/>
      <c r="AV57" s="135"/>
      <c r="AW57" s="111"/>
      <c r="AX57" s="111"/>
      <c r="AY57" s="111"/>
    </row>
    <row r="58" spans="1:51" s="2" customFormat="1" ht="13.5" thickBot="1">
      <c r="A58" s="81"/>
      <c r="B58" s="82" t="s">
        <v>104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53">
        <f t="shared" si="0"/>
        <v>0</v>
      </c>
      <c r="AH58" s="111">
        <v>0</v>
      </c>
      <c r="AI58" s="111"/>
      <c r="AJ58" s="113">
        <f>PRODUCT(AG58,AH58)</f>
        <v>0</v>
      </c>
      <c r="AK58" s="111"/>
      <c r="AL58" s="115">
        <v>108.4</v>
      </c>
      <c r="AM58" s="115"/>
      <c r="AN58" s="181">
        <f t="shared" si="2"/>
        <v>0</v>
      </c>
      <c r="AO58" s="182"/>
      <c r="AP58" s="111"/>
      <c r="AQ58" s="111"/>
      <c r="AR58" s="111"/>
      <c r="AS58" s="111"/>
      <c r="AT58" s="111"/>
      <c r="AU58" s="135"/>
      <c r="AV58" s="135"/>
      <c r="AW58" s="111"/>
      <c r="AX58" s="111"/>
      <c r="AY58" s="111"/>
    </row>
    <row r="59" spans="1:51" s="2" customFormat="1" ht="12.75">
      <c r="A59" s="87" t="s">
        <v>33</v>
      </c>
      <c r="B59" s="88" t="s">
        <v>42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53">
        <f t="shared" si="0"/>
        <v>0</v>
      </c>
      <c r="AH59" s="111">
        <v>7.2</v>
      </c>
      <c r="AI59" s="111"/>
      <c r="AJ59" s="113">
        <f t="shared" si="1"/>
        <v>0</v>
      </c>
      <c r="AK59" s="111"/>
      <c r="AL59" s="115">
        <v>80</v>
      </c>
      <c r="AM59" s="115"/>
      <c r="AN59" s="116">
        <f t="shared" si="2"/>
        <v>0</v>
      </c>
      <c r="AO59" s="117" t="s">
        <v>72</v>
      </c>
      <c r="AP59" s="111"/>
      <c r="AQ59" s="111"/>
      <c r="AR59" s="111"/>
      <c r="AS59" s="111"/>
      <c r="AT59" s="111"/>
      <c r="AU59" s="135"/>
      <c r="AV59" s="135"/>
      <c r="AW59" s="111"/>
      <c r="AX59" s="111"/>
      <c r="AY59" s="111"/>
    </row>
    <row r="60" spans="1:51" s="2" customFormat="1" ht="12.75">
      <c r="A60" s="87"/>
      <c r="B60" s="88" t="s">
        <v>94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53">
        <f t="shared" si="0"/>
        <v>0</v>
      </c>
      <c r="AH60" s="111">
        <v>11.8</v>
      </c>
      <c r="AI60" s="111"/>
      <c r="AJ60" s="113">
        <f t="shared" si="1"/>
        <v>0</v>
      </c>
      <c r="AK60" s="111"/>
      <c r="AL60" s="115">
        <v>161.2</v>
      </c>
      <c r="AM60" s="115"/>
      <c r="AN60" s="181">
        <f t="shared" si="2"/>
        <v>0</v>
      </c>
      <c r="AO60" s="182" t="s">
        <v>40</v>
      </c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</row>
    <row r="61" spans="1:51" s="2" customFormat="1" ht="13.5" thickBot="1">
      <c r="A61" s="87"/>
      <c r="B61" s="89" t="s">
        <v>109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53">
        <f t="shared" si="0"/>
        <v>0</v>
      </c>
      <c r="AH61" s="111">
        <v>12.8</v>
      </c>
      <c r="AI61" s="111"/>
      <c r="AJ61" s="113">
        <f t="shared" si="1"/>
        <v>0</v>
      </c>
      <c r="AK61" s="111"/>
      <c r="AL61" s="115">
        <v>177.5</v>
      </c>
      <c r="AM61" s="115"/>
      <c r="AN61" s="123">
        <f t="shared" si="2"/>
        <v>0</v>
      </c>
      <c r="AO61" s="124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</row>
    <row r="62" spans="1:51" s="2" customFormat="1" ht="12.75">
      <c r="A62" s="90" t="s">
        <v>33</v>
      </c>
      <c r="B62" s="91" t="s">
        <v>42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53">
        <f t="shared" si="0"/>
        <v>0</v>
      </c>
      <c r="AH62" s="111">
        <v>0</v>
      </c>
      <c r="AI62" s="112"/>
      <c r="AJ62" s="113">
        <f t="shared" si="1"/>
        <v>0</v>
      </c>
      <c r="AK62" s="111"/>
      <c r="AL62" s="115">
        <v>80</v>
      </c>
      <c r="AM62" s="115"/>
      <c r="AN62" s="181">
        <f t="shared" si="2"/>
        <v>0</v>
      </c>
      <c r="AO62" s="182" t="s">
        <v>114</v>
      </c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1:51" s="2" customFormat="1" ht="13.5" thickBot="1">
      <c r="A63" s="90" t="s">
        <v>93</v>
      </c>
      <c r="B63" s="91" t="s">
        <v>94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53">
        <f t="shared" si="0"/>
        <v>0</v>
      </c>
      <c r="AH63" s="111">
        <v>0.3</v>
      </c>
      <c r="AI63" s="111"/>
      <c r="AJ63" s="113">
        <f t="shared" si="1"/>
        <v>0</v>
      </c>
      <c r="AK63" s="111"/>
      <c r="AL63" s="115">
        <v>158</v>
      </c>
      <c r="AM63" s="115"/>
      <c r="AN63" s="123">
        <f t="shared" si="2"/>
        <v>0</v>
      </c>
      <c r="AO63" s="124" t="s">
        <v>93</v>
      </c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1:51" s="2" customFormat="1" ht="12.75">
      <c r="A64" s="92" t="s">
        <v>55</v>
      </c>
      <c r="B64" s="93" t="s">
        <v>110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53">
        <f t="shared" si="0"/>
        <v>0</v>
      </c>
      <c r="AH64" s="111">
        <v>8.6</v>
      </c>
      <c r="AI64" s="112"/>
      <c r="AJ64" s="113">
        <f t="shared" si="1"/>
        <v>0</v>
      </c>
      <c r="AK64" s="111"/>
      <c r="AL64" s="115">
        <v>0</v>
      </c>
      <c r="AM64" s="115"/>
      <c r="AN64" s="135">
        <f t="shared" si="2"/>
        <v>0</v>
      </c>
      <c r="AO64" s="135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1:51" s="2" customFormat="1" ht="13.5" thickBot="1">
      <c r="A65" s="92"/>
      <c r="B65" s="93" t="s">
        <v>56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53">
        <f t="shared" si="0"/>
        <v>0</v>
      </c>
      <c r="AH65" s="111">
        <v>10.1</v>
      </c>
      <c r="AI65" s="112"/>
      <c r="AJ65" s="113">
        <f t="shared" si="1"/>
        <v>0</v>
      </c>
      <c r="AK65" s="111"/>
      <c r="AL65" s="115">
        <v>0</v>
      </c>
      <c r="AM65" s="115"/>
      <c r="AN65" s="128">
        <f t="shared" si="2"/>
        <v>0</v>
      </c>
      <c r="AO65" s="135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1:51" s="2" customFormat="1" ht="12.75">
      <c r="A66" s="94" t="s">
        <v>57</v>
      </c>
      <c r="B66" s="95" t="s">
        <v>95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53">
        <f t="shared" si="0"/>
        <v>0</v>
      </c>
      <c r="AH66" s="111">
        <v>0</v>
      </c>
      <c r="AI66" s="111"/>
      <c r="AJ66" s="113">
        <f t="shared" si="1"/>
        <v>0</v>
      </c>
      <c r="AK66" s="111"/>
      <c r="AL66" s="115">
        <v>45</v>
      </c>
      <c r="AM66" s="115"/>
      <c r="AN66" s="116">
        <f t="shared" si="2"/>
        <v>0</v>
      </c>
      <c r="AO66" s="117" t="s">
        <v>57</v>
      </c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 s="2" customFormat="1" ht="12.75">
      <c r="A67" s="95"/>
      <c r="B67" s="95" t="s">
        <v>96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53">
        <f t="shared" si="0"/>
        <v>0</v>
      </c>
      <c r="AH67" s="111">
        <v>0</v>
      </c>
      <c r="AI67" s="111"/>
      <c r="AJ67" s="113">
        <f t="shared" si="1"/>
        <v>0</v>
      </c>
      <c r="AK67" s="111"/>
      <c r="AL67" s="115">
        <v>65</v>
      </c>
      <c r="AM67" s="115"/>
      <c r="AN67" s="181">
        <f t="shared" si="2"/>
        <v>0</v>
      </c>
      <c r="AO67" s="182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 s="2" customFormat="1" ht="13.5" thickBot="1">
      <c r="A68" s="95"/>
      <c r="B68" s="95" t="s">
        <v>97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53">
        <f t="shared" si="0"/>
        <v>0</v>
      </c>
      <c r="AH68" s="111">
        <v>0</v>
      </c>
      <c r="AI68" s="111"/>
      <c r="AJ68" s="113">
        <f t="shared" si="1"/>
        <v>0</v>
      </c>
      <c r="AK68" s="111"/>
      <c r="AL68" s="115">
        <v>90</v>
      </c>
      <c r="AM68" s="115"/>
      <c r="AN68" s="123">
        <f t="shared" si="2"/>
        <v>0</v>
      </c>
      <c r="AO68" s="124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 s="2" customFormat="1" ht="12.75">
      <c r="A69" s="96" t="s">
        <v>58</v>
      </c>
      <c r="B69" s="97" t="s">
        <v>95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53">
        <f t="shared" si="0"/>
        <v>0</v>
      </c>
      <c r="AH69" s="111">
        <v>0</v>
      </c>
      <c r="AI69" s="111"/>
      <c r="AJ69" s="113">
        <f t="shared" si="1"/>
        <v>0</v>
      </c>
      <c r="AK69" s="111"/>
      <c r="AL69" s="115">
        <v>0</v>
      </c>
      <c r="AM69" s="115"/>
      <c r="AN69" s="135">
        <f t="shared" si="2"/>
        <v>0</v>
      </c>
      <c r="AO69" s="135"/>
      <c r="AP69" s="111"/>
      <c r="AQ69" s="111"/>
      <c r="AR69" s="111"/>
      <c r="AS69" s="111"/>
      <c r="AT69" s="111"/>
      <c r="AU69" s="118"/>
      <c r="AV69" s="118"/>
      <c r="AW69" s="118"/>
      <c r="AX69" s="111"/>
      <c r="AY69" s="111"/>
    </row>
    <row r="70" spans="1:51" s="2" customFormat="1" ht="12.75">
      <c r="A70" s="96" t="s">
        <v>121</v>
      </c>
      <c r="B70" s="97" t="s">
        <v>96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53">
        <f t="shared" si="0"/>
        <v>0</v>
      </c>
      <c r="AH70" s="111">
        <v>0</v>
      </c>
      <c r="AI70" s="111"/>
      <c r="AJ70" s="113">
        <f t="shared" si="1"/>
        <v>0</v>
      </c>
      <c r="AK70" s="111"/>
      <c r="AL70" s="115">
        <v>0</v>
      </c>
      <c r="AM70" s="115"/>
      <c r="AN70" s="135">
        <f t="shared" si="2"/>
        <v>0</v>
      </c>
      <c r="AO70" s="135"/>
      <c r="AP70" s="111"/>
      <c r="AQ70" s="111"/>
      <c r="AR70" s="111"/>
      <c r="AS70" s="111"/>
      <c r="AT70" s="111"/>
      <c r="AU70" s="111"/>
      <c r="AV70" s="118"/>
      <c r="AW70" s="118"/>
      <c r="AX70" s="111"/>
      <c r="AY70" s="111"/>
    </row>
    <row r="71" spans="1:51" s="2" customFormat="1" ht="13.5" thickBot="1">
      <c r="A71" s="96"/>
      <c r="B71" s="97" t="s">
        <v>97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53">
        <f t="shared" si="0"/>
        <v>0</v>
      </c>
      <c r="AH71" s="111">
        <v>0</v>
      </c>
      <c r="AI71" s="111"/>
      <c r="AJ71" s="113">
        <f t="shared" si="1"/>
        <v>0</v>
      </c>
      <c r="AK71" s="111"/>
      <c r="AL71" s="115">
        <v>0</v>
      </c>
      <c r="AM71" s="115"/>
      <c r="AN71" s="128">
        <f t="shared" si="2"/>
        <v>0</v>
      </c>
      <c r="AO71" s="135"/>
      <c r="AP71" s="111"/>
      <c r="AQ71" s="111"/>
      <c r="AR71" s="111"/>
      <c r="AS71" s="111"/>
      <c r="AT71" s="111"/>
      <c r="AU71" s="111"/>
      <c r="AV71" s="118"/>
      <c r="AW71" s="118"/>
      <c r="AX71" s="111"/>
      <c r="AY71" s="111"/>
    </row>
    <row r="72" spans="1:51" s="2" customFormat="1" ht="12.75">
      <c r="A72" s="98" t="s">
        <v>34</v>
      </c>
      <c r="B72" s="99" t="s">
        <v>95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53">
        <f t="shared" si="0"/>
        <v>0</v>
      </c>
      <c r="AH72" s="111">
        <v>0</v>
      </c>
      <c r="AI72" s="111"/>
      <c r="AJ72" s="113">
        <f t="shared" si="1"/>
        <v>0</v>
      </c>
      <c r="AK72" s="111"/>
      <c r="AL72" s="115">
        <v>156.6</v>
      </c>
      <c r="AM72" s="115"/>
      <c r="AN72" s="116">
        <f t="shared" si="2"/>
        <v>0</v>
      </c>
      <c r="AO72" s="117" t="s">
        <v>34</v>
      </c>
      <c r="AP72" s="111"/>
      <c r="AQ72" s="111"/>
      <c r="AR72" s="111"/>
      <c r="AS72" s="111"/>
      <c r="AT72" s="111"/>
      <c r="AU72" s="111"/>
      <c r="AV72" s="118"/>
      <c r="AW72" s="118"/>
      <c r="AX72" s="111"/>
      <c r="AY72" s="111"/>
    </row>
    <row r="73" spans="1:51" s="2" customFormat="1" ht="12.75">
      <c r="A73" s="99"/>
      <c r="B73" s="99" t="s">
        <v>96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53">
        <f aca="true" t="shared" si="4" ref="AG73:AG84">SUM(C73:AF73)</f>
        <v>0</v>
      </c>
      <c r="AH73" s="111">
        <v>0</v>
      </c>
      <c r="AI73" s="111"/>
      <c r="AJ73" s="113">
        <f t="shared" si="1"/>
        <v>0</v>
      </c>
      <c r="AK73" s="111"/>
      <c r="AL73" s="115">
        <v>247.3</v>
      </c>
      <c r="AM73" s="115"/>
      <c r="AN73" s="181">
        <f t="shared" si="2"/>
        <v>0</v>
      </c>
      <c r="AO73" s="182"/>
      <c r="AP73" s="111"/>
      <c r="AQ73" s="111"/>
      <c r="AR73" s="111"/>
      <c r="AS73" s="111"/>
      <c r="AT73" s="111"/>
      <c r="AU73" s="111"/>
      <c r="AV73" s="118"/>
      <c r="AW73" s="118"/>
      <c r="AX73" s="111"/>
      <c r="AY73" s="111"/>
    </row>
    <row r="74" spans="1:51" s="2" customFormat="1" ht="13.5" thickBot="1">
      <c r="A74" s="100"/>
      <c r="B74" s="101" t="s">
        <v>97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9"/>
      <c r="AG74" s="53">
        <f t="shared" si="4"/>
        <v>0</v>
      </c>
      <c r="AH74" s="111">
        <v>0</v>
      </c>
      <c r="AI74" s="111"/>
      <c r="AJ74" s="113">
        <f t="shared" si="1"/>
        <v>0</v>
      </c>
      <c r="AK74" s="111"/>
      <c r="AL74" s="115">
        <v>315.3</v>
      </c>
      <c r="AM74" s="115"/>
      <c r="AN74" s="123">
        <f t="shared" si="2"/>
        <v>0</v>
      </c>
      <c r="AO74" s="124"/>
      <c r="AP74" s="111"/>
      <c r="AQ74" s="111"/>
      <c r="AR74" s="111"/>
      <c r="AS74" s="111"/>
      <c r="AT74" s="111"/>
      <c r="AU74" s="111"/>
      <c r="AV74" s="118"/>
      <c r="AW74" s="118"/>
      <c r="AX74" s="111"/>
      <c r="AY74" s="111"/>
    </row>
    <row r="75" spans="1:51" s="2" customFormat="1" ht="12.75" customHeight="1">
      <c r="A75" s="236" t="s">
        <v>122</v>
      </c>
      <c r="B75" s="102" t="s">
        <v>95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  <c r="AG75" s="53">
        <f t="shared" si="4"/>
        <v>0</v>
      </c>
      <c r="AH75" s="111">
        <v>3.3</v>
      </c>
      <c r="AI75" s="111"/>
      <c r="AJ75" s="113">
        <f t="shared" si="1"/>
        <v>0</v>
      </c>
      <c r="AK75" s="111"/>
      <c r="AL75" s="115">
        <v>50</v>
      </c>
      <c r="AM75" s="115"/>
      <c r="AN75" s="116">
        <f t="shared" si="2"/>
        <v>0</v>
      </c>
      <c r="AO75" s="117" t="s">
        <v>116</v>
      </c>
      <c r="AP75" s="111"/>
      <c r="AQ75" s="111"/>
      <c r="AR75" s="111"/>
      <c r="AS75" s="111"/>
      <c r="AT75" s="111"/>
      <c r="AU75" s="111"/>
      <c r="AV75" s="118"/>
      <c r="AW75" s="118"/>
      <c r="AX75" s="111"/>
      <c r="AY75" s="111"/>
    </row>
    <row r="76" spans="1:51" s="2" customFormat="1" ht="12.75">
      <c r="A76" s="237"/>
      <c r="B76" s="102" t="s">
        <v>96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2"/>
      <c r="AG76" s="53">
        <f t="shared" si="4"/>
        <v>0</v>
      </c>
      <c r="AH76" s="111">
        <v>4.8</v>
      </c>
      <c r="AI76" s="111"/>
      <c r="AJ76" s="113">
        <f t="shared" si="1"/>
        <v>0</v>
      </c>
      <c r="AK76" s="111"/>
      <c r="AL76" s="115">
        <v>71.7</v>
      </c>
      <c r="AM76" s="115"/>
      <c r="AN76" s="181">
        <f t="shared" si="2"/>
        <v>0</v>
      </c>
      <c r="AO76" s="182" t="s">
        <v>34</v>
      </c>
      <c r="AP76" s="111"/>
      <c r="AQ76" s="111"/>
      <c r="AR76" s="111"/>
      <c r="AS76" s="111"/>
      <c r="AT76" s="111"/>
      <c r="AU76" s="111"/>
      <c r="AV76" s="118"/>
      <c r="AW76" s="118"/>
      <c r="AX76" s="111"/>
      <c r="AY76" s="111"/>
    </row>
    <row r="77" spans="1:51" s="2" customFormat="1" ht="13.5" thickBot="1">
      <c r="A77" s="238"/>
      <c r="B77" s="102" t="s">
        <v>97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  <c r="AG77" s="53">
        <f t="shared" si="4"/>
        <v>0</v>
      </c>
      <c r="AH77" s="111">
        <v>6</v>
      </c>
      <c r="AI77" s="111"/>
      <c r="AJ77" s="113">
        <f t="shared" si="1"/>
        <v>0</v>
      </c>
      <c r="AK77" s="111"/>
      <c r="AL77" s="115">
        <v>96.7</v>
      </c>
      <c r="AM77" s="115"/>
      <c r="AN77" s="123">
        <f t="shared" si="2"/>
        <v>0</v>
      </c>
      <c r="AO77" s="124"/>
      <c r="AP77" s="111"/>
      <c r="AQ77" s="111"/>
      <c r="AR77" s="111"/>
      <c r="AS77" s="111"/>
      <c r="AT77" s="111"/>
      <c r="AU77" s="111"/>
      <c r="AV77" s="118"/>
      <c r="AW77" s="118"/>
      <c r="AX77" s="111"/>
      <c r="AY77" s="111"/>
    </row>
    <row r="78" spans="1:51" s="2" customFormat="1" ht="12.75">
      <c r="A78" s="103" t="s">
        <v>123</v>
      </c>
      <c r="B78" s="104" t="s">
        <v>95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53">
        <f t="shared" si="4"/>
        <v>0</v>
      </c>
      <c r="AH78" s="111">
        <v>0</v>
      </c>
      <c r="AI78" s="111"/>
      <c r="AJ78" s="113">
        <f t="shared" si="1"/>
        <v>0</v>
      </c>
      <c r="AK78" s="111"/>
      <c r="AL78" s="115">
        <v>6</v>
      </c>
      <c r="AM78" s="115"/>
      <c r="AN78" s="116">
        <f t="shared" si="2"/>
        <v>0</v>
      </c>
      <c r="AO78" s="117" t="s">
        <v>34</v>
      </c>
      <c r="AP78" s="111"/>
      <c r="AQ78" s="111"/>
      <c r="AR78" s="111"/>
      <c r="AS78" s="111"/>
      <c r="AT78" s="111"/>
      <c r="AU78" s="111"/>
      <c r="AV78" s="118"/>
      <c r="AW78" s="118"/>
      <c r="AX78" s="111"/>
      <c r="AY78" s="111"/>
    </row>
    <row r="79" spans="1:51" s="2" customFormat="1" ht="12.75">
      <c r="A79" s="104"/>
      <c r="B79" s="104" t="s">
        <v>96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53">
        <f t="shared" si="4"/>
        <v>0</v>
      </c>
      <c r="AH79" s="111">
        <v>0</v>
      </c>
      <c r="AI79" s="111"/>
      <c r="AJ79" s="113">
        <f t="shared" si="1"/>
        <v>0</v>
      </c>
      <c r="AK79" s="111"/>
      <c r="AL79" s="115">
        <v>9</v>
      </c>
      <c r="AM79" s="115"/>
      <c r="AN79" s="181">
        <f t="shared" si="2"/>
        <v>0</v>
      </c>
      <c r="AO79" s="182" t="s">
        <v>115</v>
      </c>
      <c r="AP79" s="111"/>
      <c r="AQ79" s="111"/>
      <c r="AR79" s="111"/>
      <c r="AS79" s="111"/>
      <c r="AT79" s="111"/>
      <c r="AU79" s="111"/>
      <c r="AV79" s="118"/>
      <c r="AW79" s="118"/>
      <c r="AX79" s="111"/>
      <c r="AY79" s="111"/>
    </row>
    <row r="80" spans="1:51" s="2" customFormat="1" ht="13.5" thickBot="1">
      <c r="A80" s="104"/>
      <c r="B80" s="104" t="s">
        <v>97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53">
        <f t="shared" si="4"/>
        <v>0</v>
      </c>
      <c r="AH80" s="111">
        <v>0</v>
      </c>
      <c r="AI80" s="111"/>
      <c r="AJ80" s="113">
        <f t="shared" si="1"/>
        <v>0</v>
      </c>
      <c r="AK80" s="111"/>
      <c r="AL80" s="115">
        <v>12</v>
      </c>
      <c r="AM80" s="115"/>
      <c r="AN80" s="123">
        <f t="shared" si="2"/>
        <v>0</v>
      </c>
      <c r="AO80" s="124"/>
      <c r="AP80" s="111"/>
      <c r="AQ80" s="111"/>
      <c r="AR80" s="111"/>
      <c r="AS80" s="111"/>
      <c r="AT80" s="111"/>
      <c r="AU80" s="111"/>
      <c r="AV80" s="118"/>
      <c r="AW80" s="118"/>
      <c r="AX80" s="111"/>
      <c r="AY80" s="111"/>
    </row>
    <row r="81" spans="1:51" s="2" customFormat="1" ht="12.75">
      <c r="A81" s="105" t="s">
        <v>36</v>
      </c>
      <c r="B81" s="106" t="s">
        <v>95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53">
        <f t="shared" si="4"/>
        <v>0</v>
      </c>
      <c r="AH81" s="111">
        <v>6</v>
      </c>
      <c r="AI81" s="111"/>
      <c r="AJ81" s="113">
        <f t="shared" si="1"/>
        <v>0</v>
      </c>
      <c r="AK81" s="111"/>
      <c r="AL81" s="115">
        <v>68.8</v>
      </c>
      <c r="AM81" s="115"/>
      <c r="AN81" s="116">
        <f t="shared" si="2"/>
        <v>0</v>
      </c>
      <c r="AO81" s="117" t="s">
        <v>70</v>
      </c>
      <c r="AP81" s="111"/>
      <c r="AQ81" s="111"/>
      <c r="AR81" s="111"/>
      <c r="AS81" s="111"/>
      <c r="AT81" s="111"/>
      <c r="AU81" s="111"/>
      <c r="AV81" s="118"/>
      <c r="AW81" s="118"/>
      <c r="AX81" s="111"/>
      <c r="AY81" s="111"/>
    </row>
    <row r="82" spans="1:51" s="2" customFormat="1" ht="12.75">
      <c r="A82" s="105"/>
      <c r="B82" s="106" t="s">
        <v>96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53">
        <f t="shared" si="4"/>
        <v>0</v>
      </c>
      <c r="AH82" s="111">
        <v>9</v>
      </c>
      <c r="AI82" s="111"/>
      <c r="AJ82" s="113">
        <f t="shared" si="1"/>
        <v>0</v>
      </c>
      <c r="AK82" s="111"/>
      <c r="AL82" s="115">
        <v>98</v>
      </c>
      <c r="AM82" s="115"/>
      <c r="AN82" s="181">
        <f t="shared" si="2"/>
        <v>0</v>
      </c>
      <c r="AO82" s="182" t="s">
        <v>34</v>
      </c>
      <c r="AP82" s="111"/>
      <c r="AQ82" s="111"/>
      <c r="AR82" s="111"/>
      <c r="AS82" s="111"/>
      <c r="AT82" s="111"/>
      <c r="AU82" s="111"/>
      <c r="AV82" s="118"/>
      <c r="AW82" s="118"/>
      <c r="AX82" s="111"/>
      <c r="AY82" s="111"/>
    </row>
    <row r="83" spans="1:51" s="2" customFormat="1" ht="13.5" thickBot="1">
      <c r="A83" s="105"/>
      <c r="B83" s="106" t="s">
        <v>111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53">
        <f t="shared" si="4"/>
        <v>0</v>
      </c>
      <c r="AH83" s="111">
        <v>11.9</v>
      </c>
      <c r="AI83" s="111"/>
      <c r="AJ83" s="113">
        <f t="shared" si="1"/>
        <v>0</v>
      </c>
      <c r="AK83" s="111"/>
      <c r="AL83" s="115">
        <v>132.2</v>
      </c>
      <c r="AM83" s="115"/>
      <c r="AN83" s="123">
        <f t="shared" si="2"/>
        <v>0</v>
      </c>
      <c r="AO83" s="124"/>
      <c r="AP83" s="111"/>
      <c r="AQ83" s="111"/>
      <c r="AR83" s="111"/>
      <c r="AS83" s="111"/>
      <c r="AT83" s="111"/>
      <c r="AU83" s="111"/>
      <c r="AV83" s="118"/>
      <c r="AW83" s="118"/>
      <c r="AX83" s="111"/>
      <c r="AY83" s="111"/>
    </row>
    <row r="84" spans="1:51" s="2" customFormat="1" ht="12.75">
      <c r="A84" s="107" t="s">
        <v>59</v>
      </c>
      <c r="B84" s="55" t="s">
        <v>112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53">
        <f t="shared" si="4"/>
        <v>0</v>
      </c>
      <c r="AH84" s="111">
        <v>4.8</v>
      </c>
      <c r="AI84" s="112"/>
      <c r="AJ84" s="113">
        <f>PRODUCT(AG84,AH84)</f>
        <v>0</v>
      </c>
      <c r="AK84" s="111"/>
      <c r="AL84" s="115">
        <v>145</v>
      </c>
      <c r="AM84" s="115"/>
      <c r="AN84" s="128">
        <f>PRODUCT(AG84,AL84)</f>
        <v>0</v>
      </c>
      <c r="AO84" s="128"/>
      <c r="AP84" s="111"/>
      <c r="AQ84" s="111"/>
      <c r="AR84" s="111"/>
      <c r="AS84" s="111"/>
      <c r="AT84" s="111"/>
      <c r="AU84" s="118"/>
      <c r="AV84" s="118"/>
      <c r="AW84" s="118"/>
      <c r="AX84" s="111"/>
      <c r="AY84" s="111"/>
    </row>
    <row r="85" spans="1:51" s="2" customFormat="1" ht="12.75">
      <c r="A85" s="108"/>
      <c r="B85" s="62"/>
      <c r="C85" s="109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47"/>
      <c r="AH85" s="111"/>
      <c r="AI85" s="111"/>
      <c r="AJ85" s="113"/>
      <c r="AK85" s="111"/>
      <c r="AL85" s="115"/>
      <c r="AM85" s="115"/>
      <c r="AN85" s="128"/>
      <c r="AO85" s="128"/>
      <c r="AP85" s="111"/>
      <c r="AQ85" s="111"/>
      <c r="AR85" s="111"/>
      <c r="AS85" s="111"/>
      <c r="AT85" s="111"/>
      <c r="AU85" s="118"/>
      <c r="AV85" s="118"/>
      <c r="AW85" s="118"/>
      <c r="AX85" s="111"/>
      <c r="AY85" s="111"/>
    </row>
    <row r="86" spans="1:51" s="2" customFormat="1" ht="13.5" thickBot="1">
      <c r="A86" s="108"/>
      <c r="B86" s="62"/>
      <c r="C86" s="109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47"/>
      <c r="AH86" s="111"/>
      <c r="AI86" s="111"/>
      <c r="AJ86" s="113"/>
      <c r="AK86" s="111"/>
      <c r="AL86" s="115"/>
      <c r="AM86" s="115"/>
      <c r="AN86" s="135"/>
      <c r="AO86" s="135"/>
      <c r="AP86" s="111"/>
      <c r="AQ86" s="111"/>
      <c r="AR86" s="118"/>
      <c r="AS86" s="118"/>
      <c r="AT86" s="118"/>
      <c r="AU86" s="118"/>
      <c r="AV86" s="118"/>
      <c r="AW86" s="118"/>
      <c r="AX86" s="111"/>
      <c r="AY86" s="111"/>
    </row>
    <row r="87" spans="1:51" s="2" customFormat="1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187"/>
      <c r="AI87" s="188"/>
      <c r="AJ87" s="189"/>
      <c r="AK87" s="190"/>
      <c r="AL87" s="111"/>
      <c r="AM87" s="191"/>
      <c r="AN87" s="170"/>
      <c r="AO87" s="171"/>
      <c r="AP87" s="111"/>
      <c r="AQ87" s="111"/>
      <c r="AR87" s="111"/>
      <c r="AS87" s="111"/>
      <c r="AT87" s="111"/>
      <c r="AU87" s="118"/>
      <c r="AV87" s="118"/>
      <c r="AW87" s="118"/>
      <c r="AX87" s="111"/>
      <c r="AY87" s="111"/>
    </row>
    <row r="88" spans="1:51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47"/>
      <c r="AH88" s="192"/>
      <c r="AI88" s="193" t="s">
        <v>135</v>
      </c>
      <c r="AJ88" s="194">
        <f>SUM(AJ6:AJ84)</f>
        <v>0</v>
      </c>
      <c r="AK88" s="195" t="s">
        <v>136</v>
      </c>
      <c r="AL88" s="196"/>
      <c r="AM88" s="197" t="s">
        <v>138</v>
      </c>
      <c r="AN88" s="198">
        <f>SUM(AN8:AN84)</f>
        <v>0</v>
      </c>
      <c r="AO88" s="199" t="s">
        <v>79</v>
      </c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</row>
    <row r="89" spans="34:51" ht="13.5" thickBot="1">
      <c r="AH89" s="192"/>
      <c r="AI89" s="200" t="s">
        <v>137</v>
      </c>
      <c r="AJ89" s="201"/>
      <c r="AK89" s="202"/>
      <c r="AL89" s="167"/>
      <c r="AM89" s="183" t="s">
        <v>137</v>
      </c>
      <c r="AN89" s="203"/>
      <c r="AO89" s="204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</row>
  </sheetData>
  <sheetProtection password="D0EF" sheet="1" objects="1" scenarios="1"/>
  <mergeCells count="9">
    <mergeCell ref="A19:A20"/>
    <mergeCell ref="A75:A77"/>
    <mergeCell ref="J4:K4"/>
    <mergeCell ref="S4:X4"/>
    <mergeCell ref="AQ4:AY5"/>
    <mergeCell ref="J5:K5"/>
    <mergeCell ref="A11:A12"/>
    <mergeCell ref="A13:A14"/>
    <mergeCell ref="AK4:AK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workbookViewId="0" topLeftCell="Y1">
      <pane ySplit="7" topLeftCell="A8" activePane="bottomLeft" state="frozen"/>
      <selection pane="bottomLeft" activeCell="AN68" sqref="AN68"/>
    </sheetView>
  </sheetViews>
  <sheetFormatPr defaultColWidth="9.140625" defaultRowHeight="12.75"/>
  <cols>
    <col min="1" max="1" width="17.140625" style="3" customWidth="1"/>
    <col min="2" max="2" width="12.8515625" style="3" bestFit="1" customWidth="1"/>
    <col min="3" max="4" width="3.8515625" style="3" customWidth="1"/>
    <col min="5" max="9" width="3.7109375" style="3" customWidth="1"/>
    <col min="10" max="11" width="3.8515625" style="3" customWidth="1"/>
    <col min="12" max="23" width="4.28125" style="3" customWidth="1"/>
    <col min="24" max="24" width="4.421875" style="3" customWidth="1"/>
    <col min="25" max="32" width="4.28125" style="3" customWidth="1"/>
    <col min="33" max="34" width="9.140625" style="3" customWidth="1"/>
    <col min="35" max="35" width="11.00390625" style="3" customWidth="1"/>
    <col min="36" max="36" width="10.57421875" style="3" customWidth="1"/>
    <col min="37" max="37" width="10.28125" style="3" customWidth="1"/>
    <col min="38" max="38" width="9.140625" style="3" customWidth="1"/>
    <col min="39" max="39" width="12.57421875" style="3" customWidth="1"/>
    <col min="40" max="44" width="9.140625" style="3" customWidth="1"/>
    <col min="45" max="45" width="12.140625" style="3" customWidth="1"/>
    <col min="46" max="49" width="9.140625" style="3" customWidth="1"/>
    <col min="50" max="50" width="11.8515625" style="3" customWidth="1"/>
    <col min="51" max="16384" width="9.140625" style="3" customWidth="1"/>
  </cols>
  <sheetData>
    <row r="1" spans="1:24" ht="20.25">
      <c r="A1" s="35" t="s">
        <v>31</v>
      </c>
      <c r="B1" s="35"/>
      <c r="J1" s="36"/>
      <c r="K1" s="36"/>
      <c r="V1" s="36"/>
      <c r="X1" s="37"/>
    </row>
    <row r="2" spans="1:18" ht="12.75">
      <c r="A2" s="38" t="s">
        <v>124</v>
      </c>
      <c r="B2" s="39">
        <v>3</v>
      </c>
      <c r="C2" s="40"/>
      <c r="D2" s="41"/>
      <c r="E2" s="41"/>
      <c r="J2" s="36"/>
      <c r="K2" s="36"/>
      <c r="R2" s="36"/>
    </row>
    <row r="3" spans="10:18" ht="13.5" thickBot="1">
      <c r="J3" s="36"/>
      <c r="K3" s="36"/>
      <c r="R3" s="36"/>
    </row>
    <row r="4" spans="1:51" ht="24" customHeight="1" thickBot="1">
      <c r="A4" s="42" t="s">
        <v>82</v>
      </c>
      <c r="B4" s="1"/>
      <c r="C4" s="41"/>
      <c r="F4" s="40"/>
      <c r="G4" s="40"/>
      <c r="H4" s="40"/>
      <c r="I4" s="40"/>
      <c r="J4" s="245" t="s">
        <v>30</v>
      </c>
      <c r="K4" s="245"/>
      <c r="P4" s="41"/>
      <c r="Q4" s="41"/>
      <c r="R4" s="41"/>
      <c r="S4" s="233" t="s">
        <v>148</v>
      </c>
      <c r="T4" s="233"/>
      <c r="U4" s="233"/>
      <c r="V4" s="233"/>
      <c r="W4" s="233"/>
      <c r="X4" s="233"/>
      <c r="Y4" s="4"/>
      <c r="Z4" s="41"/>
      <c r="AA4" s="41"/>
      <c r="AB4" s="41"/>
      <c r="AC4" s="41"/>
      <c r="AD4" s="41"/>
      <c r="AE4" s="41"/>
      <c r="AF4" s="41"/>
      <c r="AG4" s="43" t="s">
        <v>69</v>
      </c>
      <c r="AH4" s="44" t="s">
        <v>60</v>
      </c>
      <c r="AI4" s="44"/>
      <c r="AJ4" s="45" t="s">
        <v>113</v>
      </c>
      <c r="AK4" s="247" t="s">
        <v>150</v>
      </c>
      <c r="AL4" s="46" t="s">
        <v>63</v>
      </c>
      <c r="AM4" s="46"/>
      <c r="AN4" s="47" t="s">
        <v>73</v>
      </c>
      <c r="AO4" s="47"/>
      <c r="AQ4" s="235" t="s">
        <v>159</v>
      </c>
      <c r="AR4" s="235"/>
      <c r="AS4" s="235"/>
      <c r="AT4" s="235"/>
      <c r="AU4" s="235"/>
      <c r="AV4" s="235"/>
      <c r="AW4" s="235"/>
      <c r="AX4" s="235"/>
      <c r="AY4" s="235"/>
    </row>
    <row r="5" spans="1:51" ht="12.75" customHeight="1">
      <c r="A5" s="48" t="s">
        <v>125</v>
      </c>
      <c r="B5" s="2"/>
      <c r="J5" s="246" t="s">
        <v>126</v>
      </c>
      <c r="K5" s="246"/>
      <c r="AG5" s="43"/>
      <c r="AH5" s="44" t="s">
        <v>61</v>
      </c>
      <c r="AI5" s="44"/>
      <c r="AJ5" s="49" t="s">
        <v>62</v>
      </c>
      <c r="AK5" s="247"/>
      <c r="AL5" s="46" t="s">
        <v>61</v>
      </c>
      <c r="AM5" s="46"/>
      <c r="AN5" s="47"/>
      <c r="AO5" s="47"/>
      <c r="AQ5" s="235"/>
      <c r="AR5" s="235"/>
      <c r="AS5" s="235"/>
      <c r="AT5" s="235"/>
      <c r="AU5" s="235"/>
      <c r="AV5" s="235"/>
      <c r="AW5" s="235"/>
      <c r="AX5" s="235"/>
      <c r="AY5" s="235"/>
    </row>
    <row r="6" spans="1:41" ht="12.75">
      <c r="A6" s="36"/>
      <c r="B6" s="2"/>
      <c r="AG6" s="43"/>
      <c r="AH6" s="44"/>
      <c r="AI6" s="44"/>
      <c r="AJ6" s="49"/>
      <c r="AK6" s="247"/>
      <c r="AL6" s="46"/>
      <c r="AM6" s="46"/>
      <c r="AN6" s="47"/>
      <c r="AO6" s="47"/>
    </row>
    <row r="7" spans="1:41" ht="13.5" thickBot="1">
      <c r="A7" s="3" t="s">
        <v>40</v>
      </c>
      <c r="B7" s="3" t="s">
        <v>41</v>
      </c>
      <c r="C7" s="50" t="s">
        <v>29</v>
      </c>
      <c r="D7" s="50" t="s">
        <v>28</v>
      </c>
      <c r="E7" s="50" t="s">
        <v>27</v>
      </c>
      <c r="F7" s="50" t="s">
        <v>26</v>
      </c>
      <c r="G7" s="50" t="s">
        <v>25</v>
      </c>
      <c r="H7" s="50" t="s">
        <v>24</v>
      </c>
      <c r="I7" s="50" t="s">
        <v>23</v>
      </c>
      <c r="J7" s="50" t="s">
        <v>22</v>
      </c>
      <c r="K7" s="50" t="s">
        <v>21</v>
      </c>
      <c r="L7" s="50" t="s">
        <v>20</v>
      </c>
      <c r="M7" s="50" t="s">
        <v>19</v>
      </c>
      <c r="N7" s="50" t="s">
        <v>18</v>
      </c>
      <c r="O7" s="50" t="s">
        <v>17</v>
      </c>
      <c r="P7" s="50" t="s">
        <v>16</v>
      </c>
      <c r="Q7" s="50" t="s">
        <v>15</v>
      </c>
      <c r="R7" s="50" t="s">
        <v>14</v>
      </c>
      <c r="S7" s="50" t="s">
        <v>13</v>
      </c>
      <c r="T7" s="50" t="s">
        <v>12</v>
      </c>
      <c r="U7" s="50" t="s">
        <v>11</v>
      </c>
      <c r="V7" s="50" t="s">
        <v>10</v>
      </c>
      <c r="W7" s="50" t="s">
        <v>9</v>
      </c>
      <c r="X7" s="50" t="s">
        <v>8</v>
      </c>
      <c r="Y7" s="50" t="s">
        <v>7</v>
      </c>
      <c r="Z7" s="50" t="s">
        <v>6</v>
      </c>
      <c r="AA7" s="50" t="s">
        <v>5</v>
      </c>
      <c r="AB7" s="50" t="s">
        <v>4</v>
      </c>
      <c r="AC7" s="50" t="s">
        <v>3</v>
      </c>
      <c r="AD7" s="50" t="s">
        <v>2</v>
      </c>
      <c r="AE7" s="50" t="s">
        <v>1</v>
      </c>
      <c r="AF7" s="50" t="s">
        <v>0</v>
      </c>
      <c r="AG7" s="43"/>
      <c r="AH7" s="44"/>
      <c r="AI7" s="44"/>
      <c r="AJ7" s="49"/>
      <c r="AL7" s="46"/>
      <c r="AM7" s="46"/>
      <c r="AN7" s="47"/>
      <c r="AO7" s="47"/>
    </row>
    <row r="8" spans="1:51" s="2" customFormat="1" ht="12.75">
      <c r="A8" s="51" t="s">
        <v>39</v>
      </c>
      <c r="B8" s="52" t="s">
        <v>42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3">
        <f>SUM(C8:AF8)</f>
        <v>0</v>
      </c>
      <c r="AH8" s="111">
        <v>0</v>
      </c>
      <c r="AI8" s="111"/>
      <c r="AJ8" s="113">
        <f>PRODUCT(AG8,AH8)</f>
        <v>0</v>
      </c>
      <c r="AK8" s="111"/>
      <c r="AL8" s="115">
        <v>0</v>
      </c>
      <c r="AM8" s="115"/>
      <c r="AN8" s="135">
        <f>PRODUCT(AG8,AL8)</f>
        <v>0</v>
      </c>
      <c r="AO8" s="135"/>
      <c r="AP8" s="111"/>
      <c r="AQ8" s="205" t="s">
        <v>154</v>
      </c>
      <c r="AR8" s="206"/>
      <c r="AS8" s="206"/>
      <c r="AT8" s="207"/>
      <c r="AU8" s="111"/>
      <c r="AV8" s="208" t="s">
        <v>130</v>
      </c>
      <c r="AW8" s="209"/>
      <c r="AX8" s="209"/>
      <c r="AY8" s="210">
        <v>10</v>
      </c>
    </row>
    <row r="9" spans="1:51" s="2" customFormat="1" ht="12.75">
      <c r="A9" s="52"/>
      <c r="B9" s="52" t="s">
        <v>43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3">
        <f aca="true" t="shared" si="0" ref="AG9:AG72">SUM(C9:AF9)</f>
        <v>0</v>
      </c>
      <c r="AH9" s="111">
        <v>0</v>
      </c>
      <c r="AI9" s="111"/>
      <c r="AJ9" s="113">
        <f aca="true" t="shared" si="1" ref="AJ9:AJ83">PRODUCT(AG9,AH9)</f>
        <v>0</v>
      </c>
      <c r="AK9" s="111"/>
      <c r="AL9" s="115">
        <v>0</v>
      </c>
      <c r="AM9" s="115"/>
      <c r="AN9" s="135">
        <f aca="true" t="shared" si="2" ref="AN9:AN83">PRODUCT(AG9,AL9)</f>
        <v>0</v>
      </c>
      <c r="AO9" s="135"/>
      <c r="AP9" s="111"/>
      <c r="AQ9" s="211"/>
      <c r="AR9" s="212"/>
      <c r="AS9" s="212"/>
      <c r="AT9" s="213"/>
      <c r="AU9" s="111"/>
      <c r="AV9" s="214"/>
      <c r="AW9" s="215"/>
      <c r="AX9" s="215"/>
      <c r="AY9" s="216"/>
    </row>
    <row r="10" spans="1:51" s="2" customFormat="1" ht="12.75">
      <c r="A10" s="52"/>
      <c r="B10" s="52" t="s">
        <v>44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3">
        <f t="shared" si="0"/>
        <v>0</v>
      </c>
      <c r="AH10" s="111">
        <v>0</v>
      </c>
      <c r="AI10" s="111"/>
      <c r="AJ10" s="113">
        <f t="shared" si="1"/>
        <v>0</v>
      </c>
      <c r="AK10" s="111"/>
      <c r="AL10" s="115">
        <v>0</v>
      </c>
      <c r="AM10" s="115"/>
      <c r="AN10" s="135">
        <f t="shared" si="2"/>
        <v>0</v>
      </c>
      <c r="AO10" s="135"/>
      <c r="AP10" s="111"/>
      <c r="AQ10" s="211"/>
      <c r="AR10" s="212"/>
      <c r="AS10" s="212"/>
      <c r="AT10" s="213"/>
      <c r="AU10" s="111"/>
      <c r="AV10" s="214" t="s">
        <v>68</v>
      </c>
      <c r="AW10" s="215"/>
      <c r="AX10" s="215"/>
      <c r="AY10" s="217">
        <f>Y4</f>
        <v>0</v>
      </c>
    </row>
    <row r="11" spans="1:51" s="2" customFormat="1" ht="12.75">
      <c r="A11" s="241" t="s">
        <v>120</v>
      </c>
      <c r="B11" s="54" t="s">
        <v>42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53">
        <f t="shared" si="0"/>
        <v>0</v>
      </c>
      <c r="AH11" s="111">
        <v>1.8</v>
      </c>
      <c r="AI11" s="111"/>
      <c r="AJ11" s="113">
        <f t="shared" si="1"/>
        <v>0</v>
      </c>
      <c r="AK11" s="111"/>
      <c r="AL11" s="115">
        <v>0</v>
      </c>
      <c r="AM11" s="115"/>
      <c r="AN11" s="135">
        <f t="shared" si="2"/>
        <v>0</v>
      </c>
      <c r="AO11" s="135"/>
      <c r="AP11" s="111"/>
      <c r="AQ11" s="211"/>
      <c r="AR11" s="212"/>
      <c r="AS11" s="212"/>
      <c r="AT11" s="213"/>
      <c r="AU11" s="111"/>
      <c r="AV11" s="214"/>
      <c r="AW11" s="215"/>
      <c r="AX11" s="215"/>
      <c r="AY11" s="216"/>
    </row>
    <row r="12" spans="1:51" s="2" customFormat="1" ht="12.75">
      <c r="A12" s="242"/>
      <c r="B12" s="54" t="s">
        <v>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53">
        <f t="shared" si="0"/>
        <v>0</v>
      </c>
      <c r="AH12" s="111">
        <v>3.6</v>
      </c>
      <c r="AI12" s="111"/>
      <c r="AJ12" s="113">
        <f t="shared" si="1"/>
        <v>0</v>
      </c>
      <c r="AK12" s="111"/>
      <c r="AL12" s="115">
        <v>0</v>
      </c>
      <c r="AM12" s="115"/>
      <c r="AN12" s="135">
        <f t="shared" si="2"/>
        <v>0</v>
      </c>
      <c r="AO12" s="135"/>
      <c r="AP12" s="111"/>
      <c r="AQ12" s="218">
        <f>SUM(C8:AF8)</f>
        <v>0</v>
      </c>
      <c r="AR12" s="219">
        <v>250</v>
      </c>
      <c r="AS12" s="219">
        <f>PRODUCT(AQ12,AR12)</f>
        <v>0</v>
      </c>
      <c r="AT12" s="220"/>
      <c r="AU12" s="111"/>
      <c r="AV12" s="221" t="s">
        <v>132</v>
      </c>
      <c r="AW12" s="215"/>
      <c r="AX12" s="215"/>
      <c r="AY12" s="222">
        <f>PRODUCT(AY8,AY10)</f>
        <v>0</v>
      </c>
    </row>
    <row r="13" spans="1:51" s="2" customFormat="1" ht="12.75">
      <c r="A13" s="243" t="s">
        <v>119</v>
      </c>
      <c r="B13" s="55" t="s">
        <v>98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3">
        <f t="shared" si="0"/>
        <v>0</v>
      </c>
      <c r="AH13" s="111">
        <v>4.25</v>
      </c>
      <c r="AI13" s="111"/>
      <c r="AJ13" s="113">
        <f>PRODUCT(AG13,AH13)</f>
        <v>0</v>
      </c>
      <c r="AK13" s="114">
        <f>0.8*AG13</f>
        <v>0</v>
      </c>
      <c r="AL13" s="115">
        <v>0</v>
      </c>
      <c r="AM13" s="115"/>
      <c r="AN13" s="135">
        <f t="shared" si="2"/>
        <v>0</v>
      </c>
      <c r="AO13" s="135"/>
      <c r="AP13" s="111"/>
      <c r="AQ13" s="218">
        <f>SUM(C9:AF9)</f>
        <v>0</v>
      </c>
      <c r="AR13" s="219">
        <v>500</v>
      </c>
      <c r="AS13" s="219">
        <f>PRODUCT(AQ13,AR13)</f>
        <v>0</v>
      </c>
      <c r="AT13" s="220"/>
      <c r="AU13" s="111"/>
      <c r="AV13" s="214"/>
      <c r="AW13" s="215"/>
      <c r="AX13" s="215"/>
      <c r="AY13" s="216"/>
    </row>
    <row r="14" spans="1:51" s="2" customFormat="1" ht="13.5" thickBot="1">
      <c r="A14" s="244"/>
      <c r="B14" s="55" t="s">
        <v>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3">
        <f t="shared" si="0"/>
        <v>0</v>
      </c>
      <c r="AH14" s="111">
        <v>11.8</v>
      </c>
      <c r="AI14" s="111"/>
      <c r="AJ14" s="113">
        <f>PRODUCT(AG14,AH14)</f>
        <v>0</v>
      </c>
      <c r="AK14" s="122">
        <f>5.96*AG14</f>
        <v>0</v>
      </c>
      <c r="AL14" s="115">
        <v>0</v>
      </c>
      <c r="AM14" s="115"/>
      <c r="AN14" s="135">
        <f t="shared" si="2"/>
        <v>0</v>
      </c>
      <c r="AO14" s="135"/>
      <c r="AP14" s="118"/>
      <c r="AQ14" s="218">
        <f>SUM(C10:AF10)</f>
        <v>0</v>
      </c>
      <c r="AR14" s="219">
        <v>1000</v>
      </c>
      <c r="AS14" s="219">
        <f>PRODUCT(AQ14,AR14)</f>
        <v>0</v>
      </c>
      <c r="AT14" s="220"/>
      <c r="AU14" s="111"/>
      <c r="AV14" s="223" t="s">
        <v>131</v>
      </c>
      <c r="AW14" s="224"/>
      <c r="AX14" s="224"/>
      <c r="AY14" s="225">
        <f>SUM(AJ15:AJ16,AJ24:AJ50,AJ59:AJ61,AJ64:AJ65,AJ75:AJ77,AJ21:AJ23,AK13:AK14,AK17:AK18)</f>
        <v>0</v>
      </c>
    </row>
    <row r="15" spans="1:51" s="2" customFormat="1" ht="13.5" thickBot="1">
      <c r="A15" s="56" t="s">
        <v>86</v>
      </c>
      <c r="B15" s="57" t="s">
        <v>87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3">
        <f t="shared" si="0"/>
        <v>0</v>
      </c>
      <c r="AH15" s="111">
        <v>11.25</v>
      </c>
      <c r="AI15" s="111"/>
      <c r="AJ15" s="113">
        <f>PRODUCT(AG15,AH15)</f>
        <v>0</v>
      </c>
      <c r="AK15" s="111"/>
      <c r="AL15" s="115"/>
      <c r="AM15" s="115"/>
      <c r="AN15" s="135">
        <f t="shared" si="2"/>
        <v>0</v>
      </c>
      <c r="AO15" s="135"/>
      <c r="AP15" s="118"/>
      <c r="AQ15" s="226"/>
      <c r="AR15" s="227"/>
      <c r="AS15" s="228">
        <f>SUM(AS12,AS13,AS14)/1000</f>
        <v>0</v>
      </c>
      <c r="AT15" s="229" t="s">
        <v>153</v>
      </c>
      <c r="AU15" s="111"/>
      <c r="AV15" s="111"/>
      <c r="AW15" s="111"/>
      <c r="AX15" s="111"/>
      <c r="AY15" s="111"/>
    </row>
    <row r="16" spans="1:51" s="2" customFormat="1" ht="13.5" thickBot="1">
      <c r="A16" s="58"/>
      <c r="B16" s="57" t="s">
        <v>88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3">
        <f t="shared" si="0"/>
        <v>0</v>
      </c>
      <c r="AH16" s="111">
        <v>11.5</v>
      </c>
      <c r="AI16" s="112"/>
      <c r="AJ16" s="113">
        <f aca="true" t="shared" si="3" ref="AJ16">PRODUCT(AG16,AH16)</f>
        <v>0</v>
      </c>
      <c r="AK16" s="111"/>
      <c r="AL16" s="115"/>
      <c r="AM16" s="115"/>
      <c r="AN16" s="135">
        <f t="shared" si="2"/>
        <v>0</v>
      </c>
      <c r="AO16" s="135"/>
      <c r="AP16" s="118"/>
      <c r="AQ16" s="111"/>
      <c r="AR16" s="111"/>
      <c r="AS16" s="111"/>
      <c r="AT16" s="111"/>
      <c r="AU16" s="111"/>
      <c r="AV16" s="230" t="s">
        <v>149</v>
      </c>
      <c r="AW16" s="231"/>
      <c r="AX16" s="231"/>
      <c r="AY16" s="232">
        <f>AJ88</f>
        <v>0</v>
      </c>
    </row>
    <row r="17" spans="1:51" s="2" customFormat="1" ht="12.75">
      <c r="A17" s="59" t="s">
        <v>45</v>
      </c>
      <c r="B17" s="60" t="s">
        <v>98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53">
        <f t="shared" si="0"/>
        <v>0</v>
      </c>
      <c r="AH17" s="111">
        <v>5.9</v>
      </c>
      <c r="AI17" s="112"/>
      <c r="AJ17" s="113">
        <f t="shared" si="1"/>
        <v>0</v>
      </c>
      <c r="AK17" s="114">
        <f>2.45*AG17</f>
        <v>0</v>
      </c>
      <c r="AL17" s="115">
        <v>5.4</v>
      </c>
      <c r="AM17" s="115"/>
      <c r="AN17" s="116">
        <f t="shared" si="2"/>
        <v>0</v>
      </c>
      <c r="AO17" s="117" t="s">
        <v>74</v>
      </c>
      <c r="AP17" s="118"/>
      <c r="AQ17" s="119" t="s">
        <v>83</v>
      </c>
      <c r="AR17" s="120"/>
      <c r="AS17" s="120"/>
      <c r="AT17" s="121"/>
      <c r="AU17" s="111"/>
      <c r="AV17" s="111"/>
      <c r="AW17" s="111"/>
      <c r="AX17" s="111"/>
      <c r="AY17" s="111"/>
    </row>
    <row r="18" spans="1:51" s="2" customFormat="1" ht="13.5" thickBot="1">
      <c r="A18" s="59" t="s">
        <v>67</v>
      </c>
      <c r="B18" s="60" t="s">
        <v>99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3">
        <f t="shared" si="0"/>
        <v>0</v>
      </c>
      <c r="AH18" s="111">
        <v>9.8</v>
      </c>
      <c r="AI18" s="112"/>
      <c r="AJ18" s="113">
        <f t="shared" si="1"/>
        <v>0</v>
      </c>
      <c r="AK18" s="122">
        <f>3.96*AG18</f>
        <v>0</v>
      </c>
      <c r="AL18" s="115">
        <v>9.8</v>
      </c>
      <c r="AM18" s="115"/>
      <c r="AN18" s="123">
        <f t="shared" si="2"/>
        <v>0</v>
      </c>
      <c r="AO18" s="124" t="s">
        <v>32</v>
      </c>
      <c r="AP18" s="118"/>
      <c r="AQ18" s="125">
        <f>SUM(AG11,AG13,AG17,AG19)</f>
        <v>0</v>
      </c>
      <c r="AR18" s="126">
        <v>250</v>
      </c>
      <c r="AS18" s="126">
        <f>PRODUCT(AQ18:AR18)</f>
        <v>0</v>
      </c>
      <c r="AT18" s="127"/>
      <c r="AU18" s="111"/>
      <c r="AV18" s="111"/>
      <c r="AW18" s="111"/>
      <c r="AX18" s="111"/>
      <c r="AY18" s="111"/>
    </row>
    <row r="19" spans="1:51" s="2" customFormat="1" ht="20.25" customHeight="1">
      <c r="A19" s="239" t="s">
        <v>89</v>
      </c>
      <c r="B19" s="61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53">
        <f t="shared" si="0"/>
        <v>0</v>
      </c>
      <c r="AH19" s="111">
        <v>2</v>
      </c>
      <c r="AI19" s="111"/>
      <c r="AJ19" s="113">
        <f t="shared" si="1"/>
        <v>0</v>
      </c>
      <c r="AK19" s="111"/>
      <c r="AL19" s="115">
        <v>0</v>
      </c>
      <c r="AM19" s="115"/>
      <c r="AN19" s="128">
        <f t="shared" si="2"/>
        <v>0</v>
      </c>
      <c r="AO19" s="128"/>
      <c r="AP19" s="118"/>
      <c r="AQ19" s="125"/>
      <c r="AR19" s="126"/>
      <c r="AS19" s="126"/>
      <c r="AT19" s="127"/>
      <c r="AU19" s="111"/>
      <c r="AV19" s="129" t="s">
        <v>141</v>
      </c>
      <c r="AW19" s="130"/>
      <c r="AX19" s="130"/>
      <c r="AY19" s="131"/>
    </row>
    <row r="20" spans="1:51" s="2" customFormat="1" ht="21" customHeight="1">
      <c r="A20" s="240"/>
      <c r="B20" s="61" t="s">
        <v>43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3">
        <f t="shared" si="0"/>
        <v>0</v>
      </c>
      <c r="AH20" s="111">
        <v>4</v>
      </c>
      <c r="AI20" s="111"/>
      <c r="AJ20" s="113">
        <f t="shared" si="1"/>
        <v>0</v>
      </c>
      <c r="AK20" s="111"/>
      <c r="AL20" s="115">
        <v>0</v>
      </c>
      <c r="AM20" s="115"/>
      <c r="AN20" s="128">
        <f t="shared" si="2"/>
        <v>0</v>
      </c>
      <c r="AO20" s="128"/>
      <c r="AP20" s="118"/>
      <c r="AQ20" s="125"/>
      <c r="AR20" s="126"/>
      <c r="AS20" s="126"/>
      <c r="AT20" s="127"/>
      <c r="AU20" s="111"/>
      <c r="AV20" s="132" t="s">
        <v>142</v>
      </c>
      <c r="AW20" s="133"/>
      <c r="AX20" s="133"/>
      <c r="AY20" s="134">
        <f>SUM(AJ8:AJ10,AJ11:AJ12,AJ19:AJ20)</f>
        <v>0</v>
      </c>
    </row>
    <row r="21" spans="1:51" s="2" customFormat="1" ht="12.75">
      <c r="A21" s="63" t="s">
        <v>46</v>
      </c>
      <c r="B21" s="64" t="s">
        <v>100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53">
        <f t="shared" si="0"/>
        <v>0</v>
      </c>
      <c r="AH21" s="111">
        <v>5.3</v>
      </c>
      <c r="AI21" s="111"/>
      <c r="AJ21" s="113">
        <f t="shared" si="1"/>
        <v>0</v>
      </c>
      <c r="AK21" s="111"/>
      <c r="AL21" s="115">
        <v>0</v>
      </c>
      <c r="AM21" s="115"/>
      <c r="AN21" s="135">
        <f t="shared" si="2"/>
        <v>0</v>
      </c>
      <c r="AO21" s="135"/>
      <c r="AP21" s="111"/>
      <c r="AQ21" s="125">
        <f>SUM(AG12,AG14,AG18,AG20)</f>
        <v>0</v>
      </c>
      <c r="AR21" s="126">
        <v>500</v>
      </c>
      <c r="AS21" s="126">
        <f>PRODUCT(AQ21:AR21)</f>
        <v>0</v>
      </c>
      <c r="AT21" s="127"/>
      <c r="AU21" s="111"/>
      <c r="AV21" s="136"/>
      <c r="AW21" s="133"/>
      <c r="AX21" s="133"/>
      <c r="AY21" s="137"/>
    </row>
    <row r="22" spans="1:51" s="2" customFormat="1" ht="13.5" thickBot="1">
      <c r="A22" s="63"/>
      <c r="B22" s="64" t="s">
        <v>92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53">
        <f t="shared" si="0"/>
        <v>0</v>
      </c>
      <c r="AH22" s="111">
        <v>7.1</v>
      </c>
      <c r="AI22" s="111"/>
      <c r="AJ22" s="113">
        <f t="shared" si="1"/>
        <v>0</v>
      </c>
      <c r="AK22" s="111"/>
      <c r="AL22" s="115">
        <v>0</v>
      </c>
      <c r="AM22" s="115"/>
      <c r="AN22" s="135">
        <f t="shared" si="2"/>
        <v>0</v>
      </c>
      <c r="AO22" s="135"/>
      <c r="AP22" s="111"/>
      <c r="AQ22" s="138"/>
      <c r="AR22" s="139"/>
      <c r="AS22" s="140">
        <f>SUM(AS18,AS21)/1000</f>
        <v>0</v>
      </c>
      <c r="AT22" s="141" t="s">
        <v>152</v>
      </c>
      <c r="AU22" s="111"/>
      <c r="AV22" s="132" t="s">
        <v>139</v>
      </c>
      <c r="AW22" s="133"/>
      <c r="AX22" s="133"/>
      <c r="AY22" s="134">
        <f>SUM(AJ13:AJ14,AJ17:AJ18,AJ21:AJ23,AJ24:AJ25,AJ32:AJ34)</f>
        <v>0</v>
      </c>
    </row>
    <row r="23" spans="1:51" s="2" customFormat="1" ht="13.5" thickBot="1">
      <c r="A23" s="63"/>
      <c r="B23" s="64" t="s">
        <v>48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53">
        <f t="shared" si="0"/>
        <v>0</v>
      </c>
      <c r="AH23" s="111">
        <v>13.25</v>
      </c>
      <c r="AI23" s="111"/>
      <c r="AJ23" s="113">
        <f t="shared" si="1"/>
        <v>0</v>
      </c>
      <c r="AK23" s="111"/>
      <c r="AL23" s="115">
        <v>0</v>
      </c>
      <c r="AM23" s="115"/>
      <c r="AN23" s="135">
        <f t="shared" si="2"/>
        <v>0</v>
      </c>
      <c r="AO23" s="135"/>
      <c r="AP23" s="111"/>
      <c r="AQ23" s="111"/>
      <c r="AR23" s="111"/>
      <c r="AS23" s="111"/>
      <c r="AT23" s="111"/>
      <c r="AU23" s="111"/>
      <c r="AV23" s="136"/>
      <c r="AW23" s="133"/>
      <c r="AX23" s="133"/>
      <c r="AY23" s="137"/>
    </row>
    <row r="24" spans="1:51" s="2" customFormat="1" ht="13.5" thickBot="1">
      <c r="A24" s="65" t="s">
        <v>90</v>
      </c>
      <c r="B24" s="66" t="s">
        <v>91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53">
        <f t="shared" si="0"/>
        <v>0</v>
      </c>
      <c r="AH24" s="111">
        <v>1.4</v>
      </c>
      <c r="AI24" s="111"/>
      <c r="AJ24" s="113">
        <f t="shared" si="1"/>
        <v>0</v>
      </c>
      <c r="AK24" s="111"/>
      <c r="AL24" s="115">
        <v>0</v>
      </c>
      <c r="AM24" s="115"/>
      <c r="AN24" s="135">
        <f t="shared" si="2"/>
        <v>0</v>
      </c>
      <c r="AO24" s="135"/>
      <c r="AP24" s="111"/>
      <c r="AQ24" s="142" t="s">
        <v>155</v>
      </c>
      <c r="AR24" s="143"/>
      <c r="AS24" s="143"/>
      <c r="AT24" s="144"/>
      <c r="AU24" s="111"/>
      <c r="AV24" s="145" t="s">
        <v>140</v>
      </c>
      <c r="AW24" s="146"/>
      <c r="AX24" s="146"/>
      <c r="AY24" s="147">
        <f>SUM(AJ15:AJ16,AJ26:AJ28,AJ29:AJ31,AJ35:AJ38,AJ39:AJ42,AJ43:AJ50,AJ59:AJ61,AJ64:AJ65,AJ75:AJ77,AJ81:AJ83,AJ84)</f>
        <v>0</v>
      </c>
    </row>
    <row r="25" spans="1:51" s="2" customFormat="1" ht="13.5" thickBot="1">
      <c r="A25" s="65"/>
      <c r="B25" s="66" t="s">
        <v>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3">
        <f t="shared" si="0"/>
        <v>0</v>
      </c>
      <c r="AH25" s="111">
        <v>4</v>
      </c>
      <c r="AI25" s="111"/>
      <c r="AJ25" s="113">
        <f t="shared" si="1"/>
        <v>0</v>
      </c>
      <c r="AK25" s="111"/>
      <c r="AL25" s="115">
        <v>0</v>
      </c>
      <c r="AM25" s="115"/>
      <c r="AN25" s="135">
        <f t="shared" si="2"/>
        <v>0</v>
      </c>
      <c r="AO25" s="135"/>
      <c r="AP25" s="111"/>
      <c r="AQ25" s="148"/>
      <c r="AR25" s="149"/>
      <c r="AS25" s="149"/>
      <c r="AT25" s="150"/>
      <c r="AU25" s="111"/>
      <c r="AV25" s="111"/>
      <c r="AW25" s="111"/>
      <c r="AX25" s="111"/>
      <c r="AY25" s="111"/>
    </row>
    <row r="26" spans="1:51" s="2" customFormat="1" ht="13.5" thickBot="1">
      <c r="A26" s="67" t="s">
        <v>49</v>
      </c>
      <c r="B26" s="68" t="s">
        <v>47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53">
        <f t="shared" si="0"/>
        <v>0</v>
      </c>
      <c r="AH26" s="111">
        <v>4.8</v>
      </c>
      <c r="AI26" s="111"/>
      <c r="AJ26" s="113">
        <f t="shared" si="1"/>
        <v>0</v>
      </c>
      <c r="AK26" s="111"/>
      <c r="AL26" s="115">
        <v>0</v>
      </c>
      <c r="AM26" s="115"/>
      <c r="AN26" s="128">
        <f t="shared" si="2"/>
        <v>0</v>
      </c>
      <c r="AO26" s="135"/>
      <c r="AP26" s="111"/>
      <c r="AQ26" s="148">
        <f>SUM(AG43,AG47,AG51,AG55)</f>
        <v>0</v>
      </c>
      <c r="AR26" s="149">
        <v>237</v>
      </c>
      <c r="AS26" s="149">
        <f>PRODUCT(AQ26,AR26)</f>
        <v>0</v>
      </c>
      <c r="AT26" s="150"/>
      <c r="AU26" s="111"/>
      <c r="AV26" s="151" t="s">
        <v>133</v>
      </c>
      <c r="AW26" s="152"/>
      <c r="AX26" s="152"/>
      <c r="AY26" s="153">
        <f>SUM(AJ21,AJ22,AJ23)</f>
        <v>0</v>
      </c>
    </row>
    <row r="27" spans="1:51" s="2" customFormat="1" ht="13.5" thickBot="1">
      <c r="A27" s="69"/>
      <c r="B27" s="68" t="s">
        <v>101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53">
        <f t="shared" si="0"/>
        <v>0</v>
      </c>
      <c r="AH27" s="111">
        <v>9.6</v>
      </c>
      <c r="AI27" s="112"/>
      <c r="AJ27" s="113">
        <f t="shared" si="1"/>
        <v>0</v>
      </c>
      <c r="AK27" s="111"/>
      <c r="AL27" s="115">
        <v>0</v>
      </c>
      <c r="AM27" s="115"/>
      <c r="AN27" s="135">
        <f t="shared" si="2"/>
        <v>0</v>
      </c>
      <c r="AO27" s="135"/>
      <c r="AP27" s="111"/>
      <c r="AQ27" s="148">
        <f>SUM(AG44,AG48,AG52,AG56)</f>
        <v>0</v>
      </c>
      <c r="AR27" s="149">
        <f>MEDIAN(330,355)</f>
        <v>342.5</v>
      </c>
      <c r="AS27" s="149">
        <f>PRODUCT(AQ27,AR27)</f>
        <v>0</v>
      </c>
      <c r="AT27" s="150"/>
      <c r="AU27" s="111"/>
      <c r="AV27" s="111"/>
      <c r="AW27" s="118"/>
      <c r="AX27" s="118"/>
      <c r="AY27" s="118"/>
    </row>
    <row r="28" spans="1:51" s="2" customFormat="1" ht="13.5" thickBot="1">
      <c r="A28" s="67"/>
      <c r="B28" s="68" t="s">
        <v>48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53">
        <f t="shared" si="0"/>
        <v>0</v>
      </c>
      <c r="AH28" s="111">
        <v>18</v>
      </c>
      <c r="AI28" s="112"/>
      <c r="AJ28" s="113">
        <f t="shared" si="1"/>
        <v>0</v>
      </c>
      <c r="AK28" s="111"/>
      <c r="AL28" s="115">
        <v>0</v>
      </c>
      <c r="AM28" s="115"/>
      <c r="AN28" s="135">
        <f t="shared" si="2"/>
        <v>0</v>
      </c>
      <c r="AO28" s="135"/>
      <c r="AP28" s="111"/>
      <c r="AQ28" s="148">
        <f>SUM(AG45,AG49,AG53,AG57)</f>
        <v>0</v>
      </c>
      <c r="AR28" s="149">
        <f>MEDIAN(591,710)</f>
        <v>650.5</v>
      </c>
      <c r="AS28" s="149">
        <f>PRODUCT(AQ28,AR28)</f>
        <v>0</v>
      </c>
      <c r="AT28" s="150"/>
      <c r="AU28" s="111"/>
      <c r="AV28" s="154" t="s">
        <v>134</v>
      </c>
      <c r="AW28" s="155"/>
      <c r="AX28" s="155"/>
      <c r="AY28" s="156">
        <f>SUM(AJ43:AJ58)</f>
        <v>0</v>
      </c>
    </row>
    <row r="29" spans="1:51" s="2" customFormat="1" ht="13.5" thickBot="1">
      <c r="A29" s="70" t="s">
        <v>51</v>
      </c>
      <c r="B29" s="71" t="s">
        <v>146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53">
        <f t="shared" si="0"/>
        <v>0</v>
      </c>
      <c r="AH29" s="111">
        <v>4.4</v>
      </c>
      <c r="AI29" s="112"/>
      <c r="AJ29" s="113">
        <f t="shared" si="1"/>
        <v>0</v>
      </c>
      <c r="AK29" s="111"/>
      <c r="AL29" s="115">
        <v>0</v>
      </c>
      <c r="AM29" s="115"/>
      <c r="AN29" s="135">
        <v>0</v>
      </c>
      <c r="AO29" s="135"/>
      <c r="AP29" s="111"/>
      <c r="AQ29" s="148">
        <f>SUM(AG46,AG50,AG54,AG58)</f>
        <v>0</v>
      </c>
      <c r="AR29" s="149">
        <v>1000</v>
      </c>
      <c r="AS29" s="149">
        <f>PRODUCT(AQ29,AR29)</f>
        <v>0</v>
      </c>
      <c r="AT29" s="150"/>
      <c r="AU29" s="111"/>
      <c r="AV29" s="111"/>
      <c r="AW29" s="111"/>
      <c r="AX29" s="111"/>
      <c r="AY29" s="111"/>
    </row>
    <row r="30" spans="1:51" s="2" customFormat="1" ht="12.75">
      <c r="A30" s="70"/>
      <c r="B30" s="71" t="s">
        <v>147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53">
        <f t="shared" si="0"/>
        <v>0</v>
      </c>
      <c r="AH30" s="111">
        <v>5</v>
      </c>
      <c r="AI30" s="112"/>
      <c r="AJ30" s="113">
        <f t="shared" si="1"/>
        <v>0</v>
      </c>
      <c r="AK30" s="111"/>
      <c r="AL30" s="115">
        <v>0</v>
      </c>
      <c r="AM30" s="115"/>
      <c r="AN30" s="135">
        <f t="shared" si="2"/>
        <v>0</v>
      </c>
      <c r="AO30" s="135"/>
      <c r="AP30" s="111"/>
      <c r="AQ30" s="148"/>
      <c r="AR30" s="149"/>
      <c r="AS30" s="149"/>
      <c r="AT30" s="150"/>
      <c r="AU30" s="111"/>
      <c r="AV30" s="157" t="s">
        <v>127</v>
      </c>
      <c r="AW30" s="158"/>
      <c r="AX30" s="158"/>
      <c r="AY30" s="159"/>
    </row>
    <row r="31" spans="1:51" s="2" customFormat="1" ht="13.5" thickBot="1">
      <c r="A31" s="70"/>
      <c r="B31" s="72" t="s">
        <v>102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53">
        <f t="shared" si="0"/>
        <v>0</v>
      </c>
      <c r="AH31" s="111">
        <v>8</v>
      </c>
      <c r="AI31" s="112"/>
      <c r="AJ31" s="113">
        <f t="shared" si="1"/>
        <v>0</v>
      </c>
      <c r="AK31" s="111"/>
      <c r="AL31" s="115">
        <v>0</v>
      </c>
      <c r="AM31" s="115"/>
      <c r="AN31" s="135">
        <f t="shared" si="2"/>
        <v>0</v>
      </c>
      <c r="AO31" s="135"/>
      <c r="AP31" s="111"/>
      <c r="AQ31" s="160"/>
      <c r="AR31" s="161"/>
      <c r="AS31" s="162">
        <f>SUM(AS26,AS27,AS28,AS29)/1000</f>
        <v>0</v>
      </c>
      <c r="AT31" s="163" t="s">
        <v>152</v>
      </c>
      <c r="AU31" s="111"/>
      <c r="AV31" s="164" t="s">
        <v>151</v>
      </c>
      <c r="AW31" s="165"/>
      <c r="AX31" s="165"/>
      <c r="AY31" s="166"/>
    </row>
    <row r="32" spans="1:51" s="2" customFormat="1" ht="13.5" thickBot="1">
      <c r="A32" s="73" t="s">
        <v>143</v>
      </c>
      <c r="B32" s="74" t="s">
        <v>100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53">
        <f t="shared" si="0"/>
        <v>0</v>
      </c>
      <c r="AH32" s="112">
        <v>3</v>
      </c>
      <c r="AI32" s="112"/>
      <c r="AJ32" s="113">
        <f>PRODUCT(AG32,AH32)</f>
        <v>0</v>
      </c>
      <c r="AK32" s="111"/>
      <c r="AL32" s="115">
        <v>0</v>
      </c>
      <c r="AM32" s="115"/>
      <c r="AN32" s="167">
        <f t="shared" si="2"/>
        <v>0</v>
      </c>
      <c r="AO32" s="135"/>
      <c r="AP32" s="111"/>
      <c r="AQ32" s="111"/>
      <c r="AR32" s="111"/>
      <c r="AS32" s="111"/>
      <c r="AT32" s="111"/>
      <c r="AU32" s="111"/>
      <c r="AV32" s="168"/>
      <c r="AW32" s="165"/>
      <c r="AX32" s="165"/>
      <c r="AY32" s="166"/>
    </row>
    <row r="33" spans="1:51" s="2" customFormat="1" ht="12.75">
      <c r="A33" s="73"/>
      <c r="B33" s="74" t="s">
        <v>144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53">
        <f t="shared" si="0"/>
        <v>0</v>
      </c>
      <c r="AH33" s="112">
        <v>4.1</v>
      </c>
      <c r="AI33" s="112"/>
      <c r="AJ33" s="113">
        <f t="shared" si="1"/>
        <v>0</v>
      </c>
      <c r="AK33" s="111"/>
      <c r="AL33" s="115">
        <v>0</v>
      </c>
      <c r="AM33" s="115"/>
      <c r="AN33" s="167">
        <f t="shared" si="2"/>
        <v>0</v>
      </c>
      <c r="AO33" s="135"/>
      <c r="AP33" s="111"/>
      <c r="AQ33" s="169" t="s">
        <v>80</v>
      </c>
      <c r="AR33" s="170"/>
      <c r="AS33" s="170"/>
      <c r="AT33" s="171"/>
      <c r="AU33" s="111"/>
      <c r="AV33" s="164" t="s">
        <v>128</v>
      </c>
      <c r="AW33" s="165"/>
      <c r="AX33" s="172">
        <f>SUM(AJ11:AJ12)</f>
        <v>0</v>
      </c>
      <c r="AY33" s="173" t="s">
        <v>156</v>
      </c>
    </row>
    <row r="34" spans="1:51" s="2" customFormat="1" ht="13.5" thickBot="1">
      <c r="A34" s="73"/>
      <c r="B34" s="74" t="s">
        <v>145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53">
        <f t="shared" si="0"/>
        <v>0</v>
      </c>
      <c r="AH34" s="112">
        <v>6</v>
      </c>
      <c r="AI34" s="112"/>
      <c r="AJ34" s="113">
        <f t="shared" si="1"/>
        <v>0</v>
      </c>
      <c r="AK34" s="111"/>
      <c r="AL34" s="115">
        <v>0</v>
      </c>
      <c r="AM34" s="115"/>
      <c r="AN34" s="167">
        <f t="shared" si="2"/>
        <v>0</v>
      </c>
      <c r="AO34" s="135"/>
      <c r="AP34" s="111"/>
      <c r="AQ34" s="174" t="s">
        <v>75</v>
      </c>
      <c r="AR34" s="175"/>
      <c r="AS34" s="175">
        <f>SUM(AN17,AN18)</f>
        <v>0</v>
      </c>
      <c r="AT34" s="176" t="s">
        <v>79</v>
      </c>
      <c r="AU34" s="111"/>
      <c r="AV34" s="168"/>
      <c r="AW34" s="165"/>
      <c r="AX34" s="165"/>
      <c r="AY34" s="166"/>
    </row>
    <row r="35" spans="1:51" s="2" customFormat="1" ht="13.5" thickBot="1">
      <c r="A35" s="75" t="s">
        <v>35</v>
      </c>
      <c r="B35" s="76" t="s">
        <v>100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53">
        <f t="shared" si="0"/>
        <v>0</v>
      </c>
      <c r="AH35" s="111">
        <v>4.3</v>
      </c>
      <c r="AI35" s="112"/>
      <c r="AJ35" s="113">
        <f t="shared" si="1"/>
        <v>0</v>
      </c>
      <c r="AK35" s="111"/>
      <c r="AL35" s="115">
        <v>14</v>
      </c>
      <c r="AM35" s="115"/>
      <c r="AN35" s="116">
        <f t="shared" si="2"/>
        <v>0</v>
      </c>
      <c r="AO35" s="117" t="s">
        <v>70</v>
      </c>
      <c r="AP35" s="111"/>
      <c r="AQ35" s="174" t="s">
        <v>117</v>
      </c>
      <c r="AR35" s="175"/>
      <c r="AS35" s="175">
        <f>SUM(AN35:AN38)</f>
        <v>0</v>
      </c>
      <c r="AT35" s="176" t="s">
        <v>79</v>
      </c>
      <c r="AU35" s="111"/>
      <c r="AV35" s="177" t="s">
        <v>129</v>
      </c>
      <c r="AW35" s="178"/>
      <c r="AX35" s="179">
        <f>SUM(AJ13,AJ14,AJ17,AJ18)</f>
        <v>0</v>
      </c>
      <c r="AY35" s="180" t="s">
        <v>156</v>
      </c>
    </row>
    <row r="36" spans="1:51" s="2" customFormat="1" ht="12.75">
      <c r="A36" s="75"/>
      <c r="B36" s="76" t="s">
        <v>50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53">
        <f t="shared" si="0"/>
        <v>0</v>
      </c>
      <c r="AH36" s="111">
        <v>7.4</v>
      </c>
      <c r="AI36" s="112"/>
      <c r="AJ36" s="113">
        <f t="shared" si="1"/>
        <v>0</v>
      </c>
      <c r="AK36" s="111"/>
      <c r="AL36" s="115">
        <v>25.6</v>
      </c>
      <c r="AM36" s="115"/>
      <c r="AN36" s="181">
        <f t="shared" si="2"/>
        <v>0</v>
      </c>
      <c r="AO36" s="182" t="s">
        <v>57</v>
      </c>
      <c r="AP36" s="111"/>
      <c r="AQ36" s="174" t="s">
        <v>76</v>
      </c>
      <c r="AR36" s="175"/>
      <c r="AS36" s="175">
        <f>SUM(AN47,AN48,AN49,AN50,AN58,AN55,,AN56,AN57)</f>
        <v>0</v>
      </c>
      <c r="AT36" s="176" t="s">
        <v>79</v>
      </c>
      <c r="AU36" s="111"/>
      <c r="AV36" s="111"/>
      <c r="AW36" s="111"/>
      <c r="AX36" s="111"/>
      <c r="AY36" s="111"/>
    </row>
    <row r="37" spans="1:51" s="2" customFormat="1" ht="12.75">
      <c r="A37" s="75"/>
      <c r="B37" s="76" t="s">
        <v>103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53">
        <f t="shared" si="0"/>
        <v>0</v>
      </c>
      <c r="AH37" s="111">
        <v>11.5</v>
      </c>
      <c r="AI37" s="112"/>
      <c r="AJ37" s="113">
        <f t="shared" si="1"/>
        <v>0</v>
      </c>
      <c r="AK37" s="111"/>
      <c r="AL37" s="115">
        <v>47.8</v>
      </c>
      <c r="AM37" s="115"/>
      <c r="AN37" s="181">
        <f t="shared" si="2"/>
        <v>0</v>
      </c>
      <c r="AO37" s="182"/>
      <c r="AP37" s="111"/>
      <c r="AQ37" s="174" t="s">
        <v>77</v>
      </c>
      <c r="AR37" s="175"/>
      <c r="AS37" s="175">
        <f>SUM(AN59:AN63)</f>
        <v>0</v>
      </c>
      <c r="AT37" s="176" t="s">
        <v>79</v>
      </c>
      <c r="AU37" s="111"/>
      <c r="AV37" s="111"/>
      <c r="AW37" s="111"/>
      <c r="AX37" s="111"/>
      <c r="AY37" s="111"/>
    </row>
    <row r="38" spans="1:51" s="2" customFormat="1" ht="13.5" thickBot="1">
      <c r="A38" s="75"/>
      <c r="B38" s="76" t="s">
        <v>104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53">
        <f t="shared" si="0"/>
        <v>0</v>
      </c>
      <c r="AH38" s="111">
        <v>14.1</v>
      </c>
      <c r="AI38" s="112"/>
      <c r="AJ38" s="113">
        <f t="shared" si="1"/>
        <v>0</v>
      </c>
      <c r="AK38" s="111"/>
      <c r="AL38" s="115">
        <v>52.5</v>
      </c>
      <c r="AM38" s="115"/>
      <c r="AN38" s="123">
        <f t="shared" si="2"/>
        <v>0</v>
      </c>
      <c r="AO38" s="124"/>
      <c r="AP38" s="111"/>
      <c r="AQ38" s="174" t="s">
        <v>85</v>
      </c>
      <c r="AR38" s="175"/>
      <c r="AS38" s="175">
        <f>SUM(AN72:AN83)</f>
        <v>0</v>
      </c>
      <c r="AT38" s="176" t="s">
        <v>79</v>
      </c>
      <c r="AU38" s="111"/>
      <c r="AV38" s="111"/>
      <c r="AW38" s="111"/>
      <c r="AX38" s="111"/>
      <c r="AY38" s="111"/>
    </row>
    <row r="39" spans="1:51" s="2" customFormat="1" ht="12.75">
      <c r="A39" s="77" t="s">
        <v>52</v>
      </c>
      <c r="B39" s="78" t="s">
        <v>105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3">
        <f t="shared" si="0"/>
        <v>0</v>
      </c>
      <c r="AH39" s="111">
        <v>7.3</v>
      </c>
      <c r="AI39" s="112"/>
      <c r="AJ39" s="113">
        <f t="shared" si="1"/>
        <v>0</v>
      </c>
      <c r="AK39" s="111"/>
      <c r="AL39" s="115">
        <v>0</v>
      </c>
      <c r="AM39" s="115"/>
      <c r="AN39" s="135">
        <f t="shared" si="2"/>
        <v>0</v>
      </c>
      <c r="AO39" s="135"/>
      <c r="AP39" s="111"/>
      <c r="AQ39" s="174" t="s">
        <v>78</v>
      </c>
      <c r="AR39" s="175"/>
      <c r="AS39" s="175">
        <f>SUM(AN66,AN67,AN68)</f>
        <v>0</v>
      </c>
      <c r="AT39" s="176" t="s">
        <v>79</v>
      </c>
      <c r="AU39" s="111"/>
      <c r="AV39" s="111"/>
      <c r="AW39" s="111"/>
      <c r="AX39" s="111"/>
      <c r="AY39" s="111"/>
    </row>
    <row r="40" spans="1:51" s="2" customFormat="1" ht="12.75">
      <c r="A40" s="77"/>
      <c r="B40" s="78" t="s">
        <v>96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3">
        <f t="shared" si="0"/>
        <v>0</v>
      </c>
      <c r="AH40" s="111">
        <v>12.1</v>
      </c>
      <c r="AI40" s="112"/>
      <c r="AJ40" s="113">
        <f t="shared" si="1"/>
        <v>0</v>
      </c>
      <c r="AK40" s="111"/>
      <c r="AL40" s="115">
        <v>0</v>
      </c>
      <c r="AM40" s="115"/>
      <c r="AN40" s="128">
        <f t="shared" si="2"/>
        <v>0</v>
      </c>
      <c r="AO40" s="135"/>
      <c r="AP40" s="111"/>
      <c r="AQ40" s="174"/>
      <c r="AR40" s="175"/>
      <c r="AS40" s="175"/>
      <c r="AT40" s="176"/>
      <c r="AU40" s="111"/>
      <c r="AV40" s="111"/>
      <c r="AW40" s="111"/>
      <c r="AX40" s="111"/>
      <c r="AY40" s="111"/>
    </row>
    <row r="41" spans="1:51" s="2" customFormat="1" ht="13.5" thickBot="1">
      <c r="A41" s="78"/>
      <c r="B41" s="78" t="s">
        <v>106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3">
        <f t="shared" si="0"/>
        <v>0</v>
      </c>
      <c r="AH41" s="111">
        <v>19.3</v>
      </c>
      <c r="AI41" s="112"/>
      <c r="AJ41" s="113">
        <f t="shared" si="1"/>
        <v>0</v>
      </c>
      <c r="AK41" s="111"/>
      <c r="AL41" s="115">
        <v>0</v>
      </c>
      <c r="AM41" s="115"/>
      <c r="AN41" s="135">
        <f t="shared" si="2"/>
        <v>0</v>
      </c>
      <c r="AO41" s="135"/>
      <c r="AP41" s="111"/>
      <c r="AQ41" s="183" t="s">
        <v>84</v>
      </c>
      <c r="AR41" s="184"/>
      <c r="AS41" s="185">
        <f>SUM(AS34:AS39)</f>
        <v>0</v>
      </c>
      <c r="AT41" s="186" t="s">
        <v>79</v>
      </c>
      <c r="AU41" s="135"/>
      <c r="AV41" s="135"/>
      <c r="AW41" s="111"/>
      <c r="AX41" s="111"/>
      <c r="AY41" s="111"/>
    </row>
    <row r="42" spans="1:51" s="2" customFormat="1" ht="12.75">
      <c r="A42" s="78"/>
      <c r="B42" s="78" t="s">
        <v>53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3">
        <f t="shared" si="0"/>
        <v>0</v>
      </c>
      <c r="AH42" s="111">
        <v>49.6</v>
      </c>
      <c r="AI42" s="112"/>
      <c r="AJ42" s="113">
        <f t="shared" si="1"/>
        <v>0</v>
      </c>
      <c r="AK42" s="111"/>
      <c r="AL42" s="115">
        <v>0</v>
      </c>
      <c r="AM42" s="115"/>
      <c r="AN42" s="135">
        <f t="shared" si="2"/>
        <v>0</v>
      </c>
      <c r="AO42" s="135"/>
      <c r="AP42" s="111"/>
      <c r="AQ42" s="111"/>
      <c r="AR42" s="111"/>
      <c r="AS42" s="111"/>
      <c r="AT42" s="111"/>
      <c r="AU42" s="135"/>
      <c r="AV42" s="135"/>
      <c r="AW42" s="111"/>
      <c r="AX42" s="111"/>
      <c r="AY42" s="111"/>
    </row>
    <row r="43" spans="1:51" s="2" customFormat="1" ht="12.75">
      <c r="A43" s="79" t="s">
        <v>37</v>
      </c>
      <c r="B43" s="80" t="s">
        <v>54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53">
        <f t="shared" si="0"/>
        <v>0</v>
      </c>
      <c r="AH43" s="111">
        <v>7.5</v>
      </c>
      <c r="AI43" s="112"/>
      <c r="AJ43" s="113">
        <f t="shared" si="1"/>
        <v>0</v>
      </c>
      <c r="AK43" s="111"/>
      <c r="AL43" s="115">
        <v>0</v>
      </c>
      <c r="AM43" s="115"/>
      <c r="AN43" s="135">
        <f t="shared" si="2"/>
        <v>0</v>
      </c>
      <c r="AO43" s="135"/>
      <c r="AP43" s="111"/>
      <c r="AQ43" s="128"/>
      <c r="AR43" s="128"/>
      <c r="AS43" s="128"/>
      <c r="AT43" s="128"/>
      <c r="AU43" s="135"/>
      <c r="AV43" s="135"/>
      <c r="AW43" s="111"/>
      <c r="AX43" s="111"/>
      <c r="AY43" s="111"/>
    </row>
    <row r="44" spans="1:51" s="2" customFormat="1" ht="12.75">
      <c r="A44" s="79" t="s">
        <v>64</v>
      </c>
      <c r="B44" s="80" t="s">
        <v>108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53">
        <f t="shared" si="0"/>
        <v>0</v>
      </c>
      <c r="AH44" s="111">
        <v>9.4</v>
      </c>
      <c r="AI44" s="112"/>
      <c r="AJ44" s="113">
        <f t="shared" si="1"/>
        <v>0</v>
      </c>
      <c r="AK44" s="111"/>
      <c r="AL44" s="115">
        <v>0</v>
      </c>
      <c r="AM44" s="115"/>
      <c r="AN44" s="135">
        <f t="shared" si="2"/>
        <v>0</v>
      </c>
      <c r="AO44" s="135"/>
      <c r="AP44" s="111"/>
      <c r="AQ44" s="111"/>
      <c r="AR44" s="111"/>
      <c r="AS44" s="111"/>
      <c r="AT44" s="111"/>
      <c r="AU44" s="135"/>
      <c r="AV44" s="135"/>
      <c r="AW44" s="111"/>
      <c r="AX44" s="111"/>
      <c r="AY44" s="111"/>
    </row>
    <row r="45" spans="1:51" s="2" customFormat="1" ht="12.75">
      <c r="A45" s="80"/>
      <c r="B45" s="80" t="s">
        <v>107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53">
        <f t="shared" si="0"/>
        <v>0</v>
      </c>
      <c r="AH45" s="111">
        <v>22</v>
      </c>
      <c r="AI45" s="112"/>
      <c r="AJ45" s="113">
        <f t="shared" si="1"/>
        <v>0</v>
      </c>
      <c r="AK45" s="111"/>
      <c r="AL45" s="115">
        <v>0</v>
      </c>
      <c r="AM45" s="115"/>
      <c r="AN45" s="135">
        <f t="shared" si="2"/>
        <v>0</v>
      </c>
      <c r="AO45" s="135"/>
      <c r="AP45" s="111"/>
      <c r="AQ45" s="111"/>
      <c r="AR45" s="111"/>
      <c r="AS45" s="111"/>
      <c r="AT45" s="111"/>
      <c r="AU45" s="135"/>
      <c r="AV45" s="135"/>
      <c r="AW45" s="111"/>
      <c r="AX45" s="111"/>
      <c r="AY45" s="111"/>
    </row>
    <row r="46" spans="1:51" s="2" customFormat="1" ht="13.5" thickBot="1">
      <c r="A46" s="80"/>
      <c r="B46" s="80" t="s">
        <v>104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53">
        <f t="shared" si="0"/>
        <v>0</v>
      </c>
      <c r="AH46" s="111">
        <v>31</v>
      </c>
      <c r="AI46" s="112"/>
      <c r="AJ46" s="113">
        <f t="shared" si="1"/>
        <v>0</v>
      </c>
      <c r="AK46" s="111"/>
      <c r="AL46" s="115">
        <v>0</v>
      </c>
      <c r="AM46" s="115"/>
      <c r="AN46" s="135">
        <f t="shared" si="2"/>
        <v>0</v>
      </c>
      <c r="AO46" s="135"/>
      <c r="AP46" s="111"/>
      <c r="AQ46" s="111"/>
      <c r="AR46" s="111"/>
      <c r="AS46" s="111"/>
      <c r="AT46" s="111"/>
      <c r="AU46" s="135"/>
      <c r="AV46" s="135"/>
      <c r="AW46" s="111"/>
      <c r="AX46" s="111"/>
      <c r="AY46" s="111"/>
    </row>
    <row r="47" spans="1:51" s="2" customFormat="1" ht="12.75">
      <c r="A47" s="81" t="s">
        <v>118</v>
      </c>
      <c r="B47" s="82" t="s">
        <v>54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53">
        <f t="shared" si="0"/>
        <v>0</v>
      </c>
      <c r="AH47" s="111">
        <v>7</v>
      </c>
      <c r="AI47" s="112"/>
      <c r="AJ47" s="113">
        <f t="shared" si="1"/>
        <v>0</v>
      </c>
      <c r="AK47" s="111"/>
      <c r="AL47" s="115">
        <v>25</v>
      </c>
      <c r="AM47" s="115"/>
      <c r="AN47" s="116">
        <f t="shared" si="2"/>
        <v>0</v>
      </c>
      <c r="AO47" s="117" t="s">
        <v>37</v>
      </c>
      <c r="AP47" s="111"/>
      <c r="AQ47" s="111"/>
      <c r="AR47" s="111"/>
      <c r="AS47" s="111"/>
      <c r="AT47" s="111"/>
      <c r="AU47" s="135"/>
      <c r="AV47" s="135"/>
      <c r="AW47" s="111"/>
      <c r="AX47" s="111"/>
      <c r="AY47" s="111"/>
    </row>
    <row r="48" spans="1:51" s="2" customFormat="1" ht="12.75">
      <c r="A48" s="81" t="s">
        <v>81</v>
      </c>
      <c r="B48" s="82" t="s">
        <v>108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53">
        <f t="shared" si="0"/>
        <v>0</v>
      </c>
      <c r="AH48" s="111">
        <v>9.7</v>
      </c>
      <c r="AI48" s="112"/>
      <c r="AJ48" s="113">
        <f t="shared" si="1"/>
        <v>0</v>
      </c>
      <c r="AK48" s="111"/>
      <c r="AL48" s="115">
        <v>41.5</v>
      </c>
      <c r="AM48" s="115"/>
      <c r="AN48" s="181">
        <f t="shared" si="2"/>
        <v>0</v>
      </c>
      <c r="AO48" s="182"/>
      <c r="AP48" s="111"/>
      <c r="AQ48" s="111"/>
      <c r="AR48" s="111"/>
      <c r="AS48" s="111"/>
      <c r="AT48" s="111"/>
      <c r="AU48" s="135"/>
      <c r="AV48" s="135"/>
      <c r="AW48" s="111"/>
      <c r="AX48" s="111"/>
      <c r="AY48" s="111"/>
    </row>
    <row r="49" spans="1:51" s="2" customFormat="1" ht="12.75">
      <c r="A49" s="81"/>
      <c r="B49" s="82" t="s">
        <v>107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53">
        <f t="shared" si="0"/>
        <v>0</v>
      </c>
      <c r="AH49" s="111">
        <v>19.8</v>
      </c>
      <c r="AI49" s="112"/>
      <c r="AJ49" s="113">
        <f t="shared" si="1"/>
        <v>0</v>
      </c>
      <c r="AK49" s="111"/>
      <c r="AL49" s="115">
        <v>98.7</v>
      </c>
      <c r="AM49" s="115"/>
      <c r="AN49" s="181">
        <f t="shared" si="2"/>
        <v>0</v>
      </c>
      <c r="AO49" s="182"/>
      <c r="AP49" s="111"/>
      <c r="AQ49" s="111"/>
      <c r="AR49" s="111"/>
      <c r="AS49" s="111"/>
      <c r="AT49" s="111"/>
      <c r="AU49" s="135"/>
      <c r="AV49" s="135"/>
      <c r="AW49" s="111"/>
      <c r="AX49" s="111"/>
      <c r="AY49" s="111"/>
    </row>
    <row r="50" spans="1:51" s="2" customFormat="1" ht="13.5" thickBot="1">
      <c r="A50" s="83"/>
      <c r="B50" s="84" t="s">
        <v>104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0"/>
      <c r="AA50" s="20"/>
      <c r="AB50" s="20"/>
      <c r="AC50" s="20"/>
      <c r="AD50" s="20"/>
      <c r="AE50" s="20"/>
      <c r="AF50" s="20"/>
      <c r="AG50" s="53">
        <f t="shared" si="0"/>
        <v>0</v>
      </c>
      <c r="AH50" s="111">
        <v>27.6</v>
      </c>
      <c r="AI50" s="112"/>
      <c r="AJ50" s="113">
        <f t="shared" si="1"/>
        <v>0</v>
      </c>
      <c r="AK50" s="111"/>
      <c r="AL50" s="115">
        <v>114.1</v>
      </c>
      <c r="AM50" s="115"/>
      <c r="AN50" s="123">
        <f t="shared" si="2"/>
        <v>0</v>
      </c>
      <c r="AO50" s="124"/>
      <c r="AP50" s="111"/>
      <c r="AQ50" s="111"/>
      <c r="AR50" s="111"/>
      <c r="AS50" s="111"/>
      <c r="AT50" s="111"/>
      <c r="AU50" s="135"/>
      <c r="AV50" s="135"/>
      <c r="AW50" s="111"/>
      <c r="AX50" s="111"/>
      <c r="AY50" s="111"/>
    </row>
    <row r="51" spans="1:51" s="2" customFormat="1" ht="12.75">
      <c r="A51" s="85" t="s">
        <v>38</v>
      </c>
      <c r="B51" s="86" t="s">
        <v>54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9"/>
      <c r="AA51" s="19"/>
      <c r="AB51" s="19"/>
      <c r="AC51" s="19"/>
      <c r="AD51" s="19"/>
      <c r="AE51" s="19"/>
      <c r="AF51" s="19"/>
      <c r="AG51" s="53">
        <f t="shared" si="0"/>
        <v>0</v>
      </c>
      <c r="AH51" s="111">
        <v>0</v>
      </c>
      <c r="AI51" s="111"/>
      <c r="AJ51" s="113">
        <f t="shared" si="1"/>
        <v>0</v>
      </c>
      <c r="AK51" s="111"/>
      <c r="AL51" s="115">
        <v>0</v>
      </c>
      <c r="AM51" s="115"/>
      <c r="AN51" s="135">
        <f t="shared" si="2"/>
        <v>0</v>
      </c>
      <c r="AO51" s="135"/>
      <c r="AP51" s="111"/>
      <c r="AQ51" s="111"/>
      <c r="AR51" s="111"/>
      <c r="AS51" s="111"/>
      <c r="AT51" s="111"/>
      <c r="AU51" s="135"/>
      <c r="AV51" s="135"/>
      <c r="AW51" s="111"/>
      <c r="AX51" s="111"/>
      <c r="AY51" s="111"/>
    </row>
    <row r="52" spans="1:51" s="2" customFormat="1" ht="12.75">
      <c r="A52" s="79" t="s">
        <v>65</v>
      </c>
      <c r="B52" s="80" t="s">
        <v>108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53">
        <f t="shared" si="0"/>
        <v>0</v>
      </c>
      <c r="AH52" s="111">
        <v>0</v>
      </c>
      <c r="AI52" s="111"/>
      <c r="AJ52" s="113">
        <f t="shared" si="1"/>
        <v>0</v>
      </c>
      <c r="AK52" s="111"/>
      <c r="AL52" s="115">
        <v>0</v>
      </c>
      <c r="AM52" s="115"/>
      <c r="AN52" s="135">
        <f t="shared" si="2"/>
        <v>0</v>
      </c>
      <c r="AO52" s="135"/>
      <c r="AP52" s="111"/>
      <c r="AQ52" s="111"/>
      <c r="AR52" s="111"/>
      <c r="AS52" s="111"/>
      <c r="AT52" s="111"/>
      <c r="AU52" s="135"/>
      <c r="AV52" s="135"/>
      <c r="AW52" s="111"/>
      <c r="AX52" s="111"/>
      <c r="AY52" s="111"/>
    </row>
    <row r="53" spans="1:51" s="2" customFormat="1" ht="12.75">
      <c r="A53" s="79"/>
      <c r="B53" s="80" t="s">
        <v>107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53">
        <f t="shared" si="0"/>
        <v>0</v>
      </c>
      <c r="AH53" s="111">
        <v>0</v>
      </c>
      <c r="AI53" s="111"/>
      <c r="AJ53" s="113">
        <f t="shared" si="1"/>
        <v>0</v>
      </c>
      <c r="AK53" s="111"/>
      <c r="AL53" s="115">
        <v>0</v>
      </c>
      <c r="AM53" s="115"/>
      <c r="AN53" s="135">
        <f t="shared" si="2"/>
        <v>0</v>
      </c>
      <c r="AO53" s="135"/>
      <c r="AP53" s="111"/>
      <c r="AQ53" s="111"/>
      <c r="AR53" s="111"/>
      <c r="AS53" s="111"/>
      <c r="AT53" s="111"/>
      <c r="AU53" s="135"/>
      <c r="AV53" s="135"/>
      <c r="AW53" s="111"/>
      <c r="AX53" s="111"/>
      <c r="AY53" s="111"/>
    </row>
    <row r="54" spans="1:51" s="2" customFormat="1" ht="13.5" thickBot="1">
      <c r="A54" s="79"/>
      <c r="B54" s="80" t="s">
        <v>104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3">
        <f t="shared" si="0"/>
        <v>0</v>
      </c>
      <c r="AH54" s="111">
        <v>0</v>
      </c>
      <c r="AI54" s="111"/>
      <c r="AJ54" s="113">
        <f t="shared" si="1"/>
        <v>0</v>
      </c>
      <c r="AK54" s="111"/>
      <c r="AL54" s="115">
        <v>0</v>
      </c>
      <c r="AM54" s="115"/>
      <c r="AN54" s="128">
        <f t="shared" si="2"/>
        <v>0</v>
      </c>
      <c r="AO54" s="135"/>
      <c r="AP54" s="111"/>
      <c r="AQ54" s="111"/>
      <c r="AR54" s="111"/>
      <c r="AS54" s="111"/>
      <c r="AT54" s="111"/>
      <c r="AU54" s="135"/>
      <c r="AV54" s="135"/>
      <c r="AW54" s="111"/>
      <c r="AX54" s="111"/>
      <c r="AY54" s="111"/>
    </row>
    <row r="55" spans="1:51" s="2" customFormat="1" ht="12.75">
      <c r="A55" s="81" t="s">
        <v>66</v>
      </c>
      <c r="B55" s="82" t="s">
        <v>54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53">
        <f t="shared" si="0"/>
        <v>0</v>
      </c>
      <c r="AH55" s="111">
        <v>0</v>
      </c>
      <c r="AI55" s="111"/>
      <c r="AJ55" s="113">
        <f>PRODUCT(AG55,AH55)</f>
        <v>0</v>
      </c>
      <c r="AK55" s="111"/>
      <c r="AL55" s="115">
        <v>26.9</v>
      </c>
      <c r="AM55" s="115"/>
      <c r="AN55" s="116">
        <f t="shared" si="2"/>
        <v>0</v>
      </c>
      <c r="AO55" s="117" t="s">
        <v>71</v>
      </c>
      <c r="AP55" s="111"/>
      <c r="AQ55" s="111"/>
      <c r="AR55" s="111"/>
      <c r="AS55" s="111"/>
      <c r="AT55" s="111"/>
      <c r="AU55" s="135"/>
      <c r="AV55" s="135"/>
      <c r="AW55" s="111"/>
      <c r="AX55" s="111"/>
      <c r="AY55" s="111"/>
    </row>
    <row r="56" spans="1:51" s="2" customFormat="1" ht="12.75">
      <c r="A56" s="81"/>
      <c r="B56" s="82" t="s">
        <v>108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53">
        <f t="shared" si="0"/>
        <v>0</v>
      </c>
      <c r="AH56" s="111">
        <v>0</v>
      </c>
      <c r="AI56" s="111"/>
      <c r="AJ56" s="113">
        <f>PRODUCT(AG56,AH56)</f>
        <v>0</v>
      </c>
      <c r="AK56" s="111"/>
      <c r="AL56" s="115">
        <v>39.8</v>
      </c>
      <c r="AM56" s="115"/>
      <c r="AN56" s="181">
        <f t="shared" si="2"/>
        <v>0</v>
      </c>
      <c r="AO56" s="182" t="s">
        <v>37</v>
      </c>
      <c r="AP56" s="111"/>
      <c r="AQ56" s="111"/>
      <c r="AR56" s="111"/>
      <c r="AS56" s="111"/>
      <c r="AT56" s="111"/>
      <c r="AU56" s="135"/>
      <c r="AV56" s="135"/>
      <c r="AW56" s="111"/>
      <c r="AX56" s="111"/>
      <c r="AY56" s="111"/>
    </row>
    <row r="57" spans="1:51" s="2" customFormat="1" ht="12.75">
      <c r="A57" s="81"/>
      <c r="B57" s="82" t="s">
        <v>107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53">
        <f t="shared" si="0"/>
        <v>0</v>
      </c>
      <c r="AH57" s="111">
        <v>0</v>
      </c>
      <c r="AI57" s="111"/>
      <c r="AJ57" s="113">
        <f>PRODUCT(AG57,AH57)</f>
        <v>0</v>
      </c>
      <c r="AK57" s="111"/>
      <c r="AL57" s="115">
        <v>69.6</v>
      </c>
      <c r="AM57" s="115"/>
      <c r="AN57" s="181">
        <f t="shared" si="2"/>
        <v>0</v>
      </c>
      <c r="AO57" s="182"/>
      <c r="AP57" s="111"/>
      <c r="AQ57" s="111"/>
      <c r="AR57" s="111"/>
      <c r="AS57" s="111"/>
      <c r="AT57" s="111"/>
      <c r="AU57" s="135"/>
      <c r="AV57" s="135"/>
      <c r="AW57" s="111"/>
      <c r="AX57" s="111"/>
      <c r="AY57" s="111"/>
    </row>
    <row r="58" spans="1:51" s="2" customFormat="1" ht="13.5" thickBot="1">
      <c r="A58" s="81"/>
      <c r="B58" s="82" t="s">
        <v>104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53">
        <f t="shared" si="0"/>
        <v>0</v>
      </c>
      <c r="AH58" s="111">
        <v>0</v>
      </c>
      <c r="AI58" s="111"/>
      <c r="AJ58" s="113">
        <f>PRODUCT(AG58,AH58)</f>
        <v>0</v>
      </c>
      <c r="AK58" s="111"/>
      <c r="AL58" s="115">
        <v>108.4</v>
      </c>
      <c r="AM58" s="115"/>
      <c r="AN58" s="181">
        <f t="shared" si="2"/>
        <v>0</v>
      </c>
      <c r="AO58" s="182"/>
      <c r="AP58" s="111"/>
      <c r="AQ58" s="111"/>
      <c r="AR58" s="111"/>
      <c r="AS58" s="111"/>
      <c r="AT58" s="111"/>
      <c r="AU58" s="135"/>
      <c r="AV58" s="135"/>
      <c r="AW58" s="111"/>
      <c r="AX58" s="111"/>
      <c r="AY58" s="111"/>
    </row>
    <row r="59" spans="1:51" s="2" customFormat="1" ht="12.75">
      <c r="A59" s="87" t="s">
        <v>33</v>
      </c>
      <c r="B59" s="88" t="s">
        <v>42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53">
        <f t="shared" si="0"/>
        <v>0</v>
      </c>
      <c r="AH59" s="111">
        <v>7.2</v>
      </c>
      <c r="AI59" s="111"/>
      <c r="AJ59" s="113">
        <f t="shared" si="1"/>
        <v>0</v>
      </c>
      <c r="AK59" s="111"/>
      <c r="AL59" s="115">
        <v>80</v>
      </c>
      <c r="AM59" s="115"/>
      <c r="AN59" s="116">
        <f t="shared" si="2"/>
        <v>0</v>
      </c>
      <c r="AO59" s="117" t="s">
        <v>72</v>
      </c>
      <c r="AP59" s="111"/>
      <c r="AQ59" s="111"/>
      <c r="AR59" s="111"/>
      <c r="AS59" s="111"/>
      <c r="AT59" s="111"/>
      <c r="AU59" s="135"/>
      <c r="AV59" s="135"/>
      <c r="AW59" s="111"/>
      <c r="AX59" s="111"/>
      <c r="AY59" s="111"/>
    </row>
    <row r="60" spans="1:51" s="2" customFormat="1" ht="12.75">
      <c r="A60" s="87"/>
      <c r="B60" s="88" t="s">
        <v>94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53">
        <f t="shared" si="0"/>
        <v>0</v>
      </c>
      <c r="AH60" s="111">
        <v>11.8</v>
      </c>
      <c r="AI60" s="111"/>
      <c r="AJ60" s="113">
        <f t="shared" si="1"/>
        <v>0</v>
      </c>
      <c r="AK60" s="111"/>
      <c r="AL60" s="115">
        <v>161.2</v>
      </c>
      <c r="AM60" s="115"/>
      <c r="AN60" s="181">
        <f t="shared" si="2"/>
        <v>0</v>
      </c>
      <c r="AO60" s="182" t="s">
        <v>40</v>
      </c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</row>
    <row r="61" spans="1:51" s="2" customFormat="1" ht="13.5" thickBot="1">
      <c r="A61" s="87"/>
      <c r="B61" s="89" t="s">
        <v>109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53">
        <f t="shared" si="0"/>
        <v>0</v>
      </c>
      <c r="AH61" s="111">
        <v>12.8</v>
      </c>
      <c r="AI61" s="111"/>
      <c r="AJ61" s="113">
        <f t="shared" si="1"/>
        <v>0</v>
      </c>
      <c r="AK61" s="111"/>
      <c r="AL61" s="115">
        <v>177.5</v>
      </c>
      <c r="AM61" s="115"/>
      <c r="AN61" s="123">
        <f t="shared" si="2"/>
        <v>0</v>
      </c>
      <c r="AO61" s="124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</row>
    <row r="62" spans="1:51" s="2" customFormat="1" ht="12.75">
      <c r="A62" s="90" t="s">
        <v>33</v>
      </c>
      <c r="B62" s="91" t="s">
        <v>42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53">
        <f t="shared" si="0"/>
        <v>0</v>
      </c>
      <c r="AH62" s="111">
        <v>0</v>
      </c>
      <c r="AI62" s="112"/>
      <c r="AJ62" s="113">
        <f t="shared" si="1"/>
        <v>0</v>
      </c>
      <c r="AK62" s="111"/>
      <c r="AL62" s="115">
        <v>80</v>
      </c>
      <c r="AM62" s="115"/>
      <c r="AN62" s="181">
        <f t="shared" si="2"/>
        <v>0</v>
      </c>
      <c r="AO62" s="182" t="s">
        <v>114</v>
      </c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1:51" s="2" customFormat="1" ht="13.5" thickBot="1">
      <c r="A63" s="90" t="s">
        <v>93</v>
      </c>
      <c r="B63" s="91" t="s">
        <v>94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53">
        <f t="shared" si="0"/>
        <v>0</v>
      </c>
      <c r="AH63" s="111">
        <v>0.3</v>
      </c>
      <c r="AI63" s="111"/>
      <c r="AJ63" s="113">
        <f t="shared" si="1"/>
        <v>0</v>
      </c>
      <c r="AK63" s="111"/>
      <c r="AL63" s="115">
        <v>158</v>
      </c>
      <c r="AM63" s="115"/>
      <c r="AN63" s="123">
        <f t="shared" si="2"/>
        <v>0</v>
      </c>
      <c r="AO63" s="124" t="s">
        <v>93</v>
      </c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1:51" s="2" customFormat="1" ht="12.75">
      <c r="A64" s="92" t="s">
        <v>55</v>
      </c>
      <c r="B64" s="93" t="s">
        <v>110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53">
        <f t="shared" si="0"/>
        <v>0</v>
      </c>
      <c r="AH64" s="111">
        <v>8.6</v>
      </c>
      <c r="AI64" s="112"/>
      <c r="AJ64" s="113">
        <f t="shared" si="1"/>
        <v>0</v>
      </c>
      <c r="AK64" s="111"/>
      <c r="AL64" s="115">
        <v>0</v>
      </c>
      <c r="AM64" s="115"/>
      <c r="AN64" s="135">
        <f t="shared" si="2"/>
        <v>0</v>
      </c>
      <c r="AO64" s="135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1:51" s="2" customFormat="1" ht="13.5" thickBot="1">
      <c r="A65" s="92"/>
      <c r="B65" s="93" t="s">
        <v>56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53">
        <f t="shared" si="0"/>
        <v>0</v>
      </c>
      <c r="AH65" s="111">
        <v>10.1</v>
      </c>
      <c r="AI65" s="112"/>
      <c r="AJ65" s="113">
        <f t="shared" si="1"/>
        <v>0</v>
      </c>
      <c r="AK65" s="111"/>
      <c r="AL65" s="115">
        <v>0</v>
      </c>
      <c r="AM65" s="115"/>
      <c r="AN65" s="128">
        <f t="shared" si="2"/>
        <v>0</v>
      </c>
      <c r="AO65" s="135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1:51" s="2" customFormat="1" ht="12.75">
      <c r="A66" s="94" t="s">
        <v>57</v>
      </c>
      <c r="B66" s="95" t="s">
        <v>95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53">
        <f t="shared" si="0"/>
        <v>0</v>
      </c>
      <c r="AH66" s="111">
        <v>0</v>
      </c>
      <c r="AI66" s="111"/>
      <c r="AJ66" s="113">
        <f t="shared" si="1"/>
        <v>0</v>
      </c>
      <c r="AK66" s="111"/>
      <c r="AL66" s="115">
        <v>45</v>
      </c>
      <c r="AM66" s="115"/>
      <c r="AN66" s="116">
        <f t="shared" si="2"/>
        <v>0</v>
      </c>
      <c r="AO66" s="117" t="s">
        <v>57</v>
      </c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1:51" s="2" customFormat="1" ht="12.75">
      <c r="A67" s="95"/>
      <c r="B67" s="95" t="s">
        <v>96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53">
        <f t="shared" si="0"/>
        <v>0</v>
      </c>
      <c r="AH67" s="111">
        <v>0</v>
      </c>
      <c r="AI67" s="111"/>
      <c r="AJ67" s="113">
        <f t="shared" si="1"/>
        <v>0</v>
      </c>
      <c r="AK67" s="111"/>
      <c r="AL67" s="115">
        <v>65</v>
      </c>
      <c r="AM67" s="115"/>
      <c r="AN67" s="181">
        <f t="shared" si="2"/>
        <v>0</v>
      </c>
      <c r="AO67" s="182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1:51" s="2" customFormat="1" ht="13.5" thickBot="1">
      <c r="A68" s="95"/>
      <c r="B68" s="95" t="s">
        <v>97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53">
        <f t="shared" si="0"/>
        <v>0</v>
      </c>
      <c r="AH68" s="111">
        <v>0</v>
      </c>
      <c r="AI68" s="111"/>
      <c r="AJ68" s="113">
        <f t="shared" si="1"/>
        <v>0</v>
      </c>
      <c r="AK68" s="111"/>
      <c r="AL68" s="115">
        <v>90</v>
      </c>
      <c r="AM68" s="115"/>
      <c r="AN68" s="123">
        <f t="shared" si="2"/>
        <v>0</v>
      </c>
      <c r="AO68" s="124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1:51" s="2" customFormat="1" ht="12.75">
      <c r="A69" s="96" t="s">
        <v>58</v>
      </c>
      <c r="B69" s="97" t="s">
        <v>95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53">
        <f t="shared" si="0"/>
        <v>0</v>
      </c>
      <c r="AH69" s="111">
        <v>0</v>
      </c>
      <c r="AI69" s="111"/>
      <c r="AJ69" s="113">
        <f t="shared" si="1"/>
        <v>0</v>
      </c>
      <c r="AK69" s="111"/>
      <c r="AL69" s="115">
        <v>0</v>
      </c>
      <c r="AM69" s="115"/>
      <c r="AN69" s="135">
        <f t="shared" si="2"/>
        <v>0</v>
      </c>
      <c r="AO69" s="135"/>
      <c r="AP69" s="111"/>
      <c r="AQ69" s="111"/>
      <c r="AR69" s="111"/>
      <c r="AS69" s="111"/>
      <c r="AT69" s="111"/>
      <c r="AU69" s="118"/>
      <c r="AV69" s="118"/>
      <c r="AW69" s="118"/>
      <c r="AX69" s="111"/>
      <c r="AY69" s="111"/>
    </row>
    <row r="70" spans="1:51" s="2" customFormat="1" ht="12.75">
      <c r="A70" s="96" t="s">
        <v>121</v>
      </c>
      <c r="B70" s="97" t="s">
        <v>96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53">
        <f t="shared" si="0"/>
        <v>0</v>
      </c>
      <c r="AH70" s="111">
        <v>0</v>
      </c>
      <c r="AI70" s="111"/>
      <c r="AJ70" s="113">
        <f t="shared" si="1"/>
        <v>0</v>
      </c>
      <c r="AK70" s="111"/>
      <c r="AL70" s="115">
        <v>0</v>
      </c>
      <c r="AM70" s="115"/>
      <c r="AN70" s="135">
        <f t="shared" si="2"/>
        <v>0</v>
      </c>
      <c r="AO70" s="135"/>
      <c r="AP70" s="111"/>
      <c r="AQ70" s="111"/>
      <c r="AR70" s="111"/>
      <c r="AS70" s="111"/>
      <c r="AT70" s="111"/>
      <c r="AU70" s="111"/>
      <c r="AV70" s="118"/>
      <c r="AW70" s="118"/>
      <c r="AX70" s="111"/>
      <c r="AY70" s="111"/>
    </row>
    <row r="71" spans="1:51" s="2" customFormat="1" ht="13.5" thickBot="1">
      <c r="A71" s="96"/>
      <c r="B71" s="97" t="s">
        <v>97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53">
        <f t="shared" si="0"/>
        <v>0</v>
      </c>
      <c r="AH71" s="111">
        <v>0</v>
      </c>
      <c r="AI71" s="111"/>
      <c r="AJ71" s="113">
        <f t="shared" si="1"/>
        <v>0</v>
      </c>
      <c r="AK71" s="111"/>
      <c r="AL71" s="115">
        <v>0</v>
      </c>
      <c r="AM71" s="115"/>
      <c r="AN71" s="128">
        <f t="shared" si="2"/>
        <v>0</v>
      </c>
      <c r="AO71" s="135"/>
      <c r="AP71" s="111"/>
      <c r="AQ71" s="111"/>
      <c r="AR71" s="111"/>
      <c r="AS71" s="111"/>
      <c r="AT71" s="111"/>
      <c r="AU71" s="111"/>
      <c r="AV71" s="118"/>
      <c r="AW71" s="118"/>
      <c r="AX71" s="111"/>
      <c r="AY71" s="111"/>
    </row>
    <row r="72" spans="1:51" s="2" customFormat="1" ht="12.75">
      <c r="A72" s="98" t="s">
        <v>34</v>
      </c>
      <c r="B72" s="99" t="s">
        <v>95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53">
        <f t="shared" si="0"/>
        <v>0</v>
      </c>
      <c r="AH72" s="111">
        <v>0</v>
      </c>
      <c r="AI72" s="111"/>
      <c r="AJ72" s="113">
        <f t="shared" si="1"/>
        <v>0</v>
      </c>
      <c r="AK72" s="111"/>
      <c r="AL72" s="115">
        <v>156.6</v>
      </c>
      <c r="AM72" s="115"/>
      <c r="AN72" s="116">
        <f t="shared" si="2"/>
        <v>0</v>
      </c>
      <c r="AO72" s="117" t="s">
        <v>34</v>
      </c>
      <c r="AP72" s="111"/>
      <c r="AQ72" s="111"/>
      <c r="AR72" s="111"/>
      <c r="AS72" s="111"/>
      <c r="AT72" s="111"/>
      <c r="AU72" s="111"/>
      <c r="AV72" s="118"/>
      <c r="AW72" s="118"/>
      <c r="AX72" s="111"/>
      <c r="AY72" s="111"/>
    </row>
    <row r="73" spans="1:51" s="2" customFormat="1" ht="12.75">
      <c r="A73" s="99"/>
      <c r="B73" s="99" t="s">
        <v>96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53">
        <f aca="true" t="shared" si="4" ref="AG73:AG84">SUM(C73:AF73)</f>
        <v>0</v>
      </c>
      <c r="AH73" s="111">
        <v>0</v>
      </c>
      <c r="AI73" s="111"/>
      <c r="AJ73" s="113">
        <f t="shared" si="1"/>
        <v>0</v>
      </c>
      <c r="AK73" s="111"/>
      <c r="AL73" s="115">
        <v>247.3</v>
      </c>
      <c r="AM73" s="115"/>
      <c r="AN73" s="181">
        <f t="shared" si="2"/>
        <v>0</v>
      </c>
      <c r="AO73" s="182"/>
      <c r="AP73" s="111"/>
      <c r="AQ73" s="111"/>
      <c r="AR73" s="111"/>
      <c r="AS73" s="111"/>
      <c r="AT73" s="111"/>
      <c r="AU73" s="111"/>
      <c r="AV73" s="118"/>
      <c r="AW73" s="118"/>
      <c r="AX73" s="111"/>
      <c r="AY73" s="111"/>
    </row>
    <row r="74" spans="1:51" s="2" customFormat="1" ht="13.5" thickBot="1">
      <c r="A74" s="100"/>
      <c r="B74" s="101" t="s">
        <v>97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29"/>
      <c r="AG74" s="53">
        <f t="shared" si="4"/>
        <v>0</v>
      </c>
      <c r="AH74" s="111">
        <v>0</v>
      </c>
      <c r="AI74" s="111"/>
      <c r="AJ74" s="113">
        <f t="shared" si="1"/>
        <v>0</v>
      </c>
      <c r="AK74" s="111"/>
      <c r="AL74" s="115">
        <v>315.3</v>
      </c>
      <c r="AM74" s="115"/>
      <c r="AN74" s="123">
        <f t="shared" si="2"/>
        <v>0</v>
      </c>
      <c r="AO74" s="124"/>
      <c r="AP74" s="111"/>
      <c r="AQ74" s="111"/>
      <c r="AR74" s="111"/>
      <c r="AS74" s="111"/>
      <c r="AT74" s="111"/>
      <c r="AU74" s="111"/>
      <c r="AV74" s="118"/>
      <c r="AW74" s="118"/>
      <c r="AX74" s="111"/>
      <c r="AY74" s="111"/>
    </row>
    <row r="75" spans="1:51" s="2" customFormat="1" ht="12.75" customHeight="1">
      <c r="A75" s="236" t="s">
        <v>122</v>
      </c>
      <c r="B75" s="102" t="s">
        <v>95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  <c r="AG75" s="53">
        <f t="shared" si="4"/>
        <v>0</v>
      </c>
      <c r="AH75" s="111">
        <v>3.3</v>
      </c>
      <c r="AI75" s="111"/>
      <c r="AJ75" s="113">
        <f t="shared" si="1"/>
        <v>0</v>
      </c>
      <c r="AK75" s="111"/>
      <c r="AL75" s="115">
        <v>50</v>
      </c>
      <c r="AM75" s="115"/>
      <c r="AN75" s="116">
        <f t="shared" si="2"/>
        <v>0</v>
      </c>
      <c r="AO75" s="117" t="s">
        <v>116</v>
      </c>
      <c r="AP75" s="111"/>
      <c r="AQ75" s="111"/>
      <c r="AR75" s="111"/>
      <c r="AS75" s="111"/>
      <c r="AT75" s="111"/>
      <c r="AU75" s="111"/>
      <c r="AV75" s="118"/>
      <c r="AW75" s="118"/>
      <c r="AX75" s="111"/>
      <c r="AY75" s="111"/>
    </row>
    <row r="76" spans="1:51" s="2" customFormat="1" ht="12.75">
      <c r="A76" s="237"/>
      <c r="B76" s="102" t="s">
        <v>96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2"/>
      <c r="AG76" s="53">
        <f t="shared" si="4"/>
        <v>0</v>
      </c>
      <c r="AH76" s="111">
        <v>4.8</v>
      </c>
      <c r="AI76" s="111"/>
      <c r="AJ76" s="113">
        <f t="shared" si="1"/>
        <v>0</v>
      </c>
      <c r="AK76" s="111"/>
      <c r="AL76" s="115">
        <v>71.7</v>
      </c>
      <c r="AM76" s="115"/>
      <c r="AN76" s="181">
        <f t="shared" si="2"/>
        <v>0</v>
      </c>
      <c r="AO76" s="182" t="s">
        <v>34</v>
      </c>
      <c r="AP76" s="111"/>
      <c r="AQ76" s="111"/>
      <c r="AR76" s="111"/>
      <c r="AS76" s="111"/>
      <c r="AT76" s="111"/>
      <c r="AU76" s="111"/>
      <c r="AV76" s="118"/>
      <c r="AW76" s="118"/>
      <c r="AX76" s="111"/>
      <c r="AY76" s="111"/>
    </row>
    <row r="77" spans="1:51" s="2" customFormat="1" ht="13.5" thickBot="1">
      <c r="A77" s="238"/>
      <c r="B77" s="102" t="s">
        <v>97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  <c r="AG77" s="53">
        <f t="shared" si="4"/>
        <v>0</v>
      </c>
      <c r="AH77" s="111">
        <v>6</v>
      </c>
      <c r="AI77" s="111"/>
      <c r="AJ77" s="113">
        <f t="shared" si="1"/>
        <v>0</v>
      </c>
      <c r="AK77" s="111"/>
      <c r="AL77" s="115">
        <v>96.7</v>
      </c>
      <c r="AM77" s="115"/>
      <c r="AN77" s="123">
        <f t="shared" si="2"/>
        <v>0</v>
      </c>
      <c r="AO77" s="124"/>
      <c r="AP77" s="111"/>
      <c r="AQ77" s="111"/>
      <c r="AR77" s="111"/>
      <c r="AS77" s="111"/>
      <c r="AT77" s="111"/>
      <c r="AU77" s="111"/>
      <c r="AV77" s="118"/>
      <c r="AW77" s="118"/>
      <c r="AX77" s="111"/>
      <c r="AY77" s="111"/>
    </row>
    <row r="78" spans="1:51" s="2" customFormat="1" ht="12.75">
      <c r="A78" s="103" t="s">
        <v>123</v>
      </c>
      <c r="B78" s="104" t="s">
        <v>95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53">
        <f t="shared" si="4"/>
        <v>0</v>
      </c>
      <c r="AH78" s="111">
        <v>0</v>
      </c>
      <c r="AI78" s="111"/>
      <c r="AJ78" s="113">
        <f t="shared" si="1"/>
        <v>0</v>
      </c>
      <c r="AK78" s="111"/>
      <c r="AL78" s="115">
        <v>6</v>
      </c>
      <c r="AM78" s="115"/>
      <c r="AN78" s="116">
        <f t="shared" si="2"/>
        <v>0</v>
      </c>
      <c r="AO78" s="117" t="s">
        <v>34</v>
      </c>
      <c r="AP78" s="111"/>
      <c r="AQ78" s="111"/>
      <c r="AR78" s="111"/>
      <c r="AS78" s="111"/>
      <c r="AT78" s="111"/>
      <c r="AU78" s="111"/>
      <c r="AV78" s="118"/>
      <c r="AW78" s="118"/>
      <c r="AX78" s="111"/>
      <c r="AY78" s="111"/>
    </row>
    <row r="79" spans="1:51" s="2" customFormat="1" ht="12.75">
      <c r="A79" s="104"/>
      <c r="B79" s="104" t="s">
        <v>96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53">
        <f t="shared" si="4"/>
        <v>0</v>
      </c>
      <c r="AH79" s="111">
        <v>0</v>
      </c>
      <c r="AI79" s="111"/>
      <c r="AJ79" s="113">
        <f t="shared" si="1"/>
        <v>0</v>
      </c>
      <c r="AK79" s="111"/>
      <c r="AL79" s="115">
        <v>9</v>
      </c>
      <c r="AM79" s="115"/>
      <c r="AN79" s="181">
        <f t="shared" si="2"/>
        <v>0</v>
      </c>
      <c r="AO79" s="182" t="s">
        <v>115</v>
      </c>
      <c r="AP79" s="111"/>
      <c r="AQ79" s="111"/>
      <c r="AR79" s="111"/>
      <c r="AS79" s="111"/>
      <c r="AT79" s="111"/>
      <c r="AU79" s="111"/>
      <c r="AV79" s="118"/>
      <c r="AW79" s="118"/>
      <c r="AX79" s="111"/>
      <c r="AY79" s="111"/>
    </row>
    <row r="80" spans="1:51" s="2" customFormat="1" ht="13.5" thickBot="1">
      <c r="A80" s="104"/>
      <c r="B80" s="104" t="s">
        <v>97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53">
        <f t="shared" si="4"/>
        <v>0</v>
      </c>
      <c r="AH80" s="111">
        <v>0</v>
      </c>
      <c r="AI80" s="111"/>
      <c r="AJ80" s="113">
        <f t="shared" si="1"/>
        <v>0</v>
      </c>
      <c r="AK80" s="111"/>
      <c r="AL80" s="115">
        <v>12</v>
      </c>
      <c r="AM80" s="115"/>
      <c r="AN80" s="123">
        <f t="shared" si="2"/>
        <v>0</v>
      </c>
      <c r="AO80" s="124"/>
      <c r="AP80" s="111"/>
      <c r="AQ80" s="111"/>
      <c r="AR80" s="111"/>
      <c r="AS80" s="111"/>
      <c r="AT80" s="111"/>
      <c r="AU80" s="111"/>
      <c r="AV80" s="118"/>
      <c r="AW80" s="118"/>
      <c r="AX80" s="111"/>
      <c r="AY80" s="111"/>
    </row>
    <row r="81" spans="1:51" s="2" customFormat="1" ht="12.75">
      <c r="A81" s="105" t="s">
        <v>36</v>
      </c>
      <c r="B81" s="106" t="s">
        <v>95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53">
        <f t="shared" si="4"/>
        <v>0</v>
      </c>
      <c r="AH81" s="111">
        <v>6</v>
      </c>
      <c r="AI81" s="111"/>
      <c r="AJ81" s="113">
        <f t="shared" si="1"/>
        <v>0</v>
      </c>
      <c r="AK81" s="111"/>
      <c r="AL81" s="115">
        <v>68.8</v>
      </c>
      <c r="AM81" s="115"/>
      <c r="AN81" s="116">
        <f t="shared" si="2"/>
        <v>0</v>
      </c>
      <c r="AO81" s="117" t="s">
        <v>70</v>
      </c>
      <c r="AP81" s="111"/>
      <c r="AQ81" s="111"/>
      <c r="AR81" s="111"/>
      <c r="AS81" s="111"/>
      <c r="AT81" s="111"/>
      <c r="AU81" s="111"/>
      <c r="AV81" s="118"/>
      <c r="AW81" s="118"/>
      <c r="AX81" s="111"/>
      <c r="AY81" s="111"/>
    </row>
    <row r="82" spans="1:51" s="2" customFormat="1" ht="12.75">
      <c r="A82" s="105"/>
      <c r="B82" s="106" t="s">
        <v>96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53">
        <f t="shared" si="4"/>
        <v>0</v>
      </c>
      <c r="AH82" s="111">
        <v>9</v>
      </c>
      <c r="AI82" s="111"/>
      <c r="AJ82" s="113">
        <f t="shared" si="1"/>
        <v>0</v>
      </c>
      <c r="AK82" s="111"/>
      <c r="AL82" s="115">
        <v>98</v>
      </c>
      <c r="AM82" s="115"/>
      <c r="AN82" s="181">
        <f t="shared" si="2"/>
        <v>0</v>
      </c>
      <c r="AO82" s="182" t="s">
        <v>34</v>
      </c>
      <c r="AP82" s="111"/>
      <c r="AQ82" s="111"/>
      <c r="AR82" s="111"/>
      <c r="AS82" s="111"/>
      <c r="AT82" s="111"/>
      <c r="AU82" s="111"/>
      <c r="AV82" s="118"/>
      <c r="AW82" s="118"/>
      <c r="AX82" s="111"/>
      <c r="AY82" s="111"/>
    </row>
    <row r="83" spans="1:51" s="2" customFormat="1" ht="13.5" thickBot="1">
      <c r="A83" s="105"/>
      <c r="B83" s="106" t="s">
        <v>111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53">
        <f t="shared" si="4"/>
        <v>0</v>
      </c>
      <c r="AH83" s="111">
        <v>11.9</v>
      </c>
      <c r="AI83" s="111"/>
      <c r="AJ83" s="113">
        <f t="shared" si="1"/>
        <v>0</v>
      </c>
      <c r="AK83" s="111"/>
      <c r="AL83" s="115">
        <v>132.2</v>
      </c>
      <c r="AM83" s="115"/>
      <c r="AN83" s="123">
        <f t="shared" si="2"/>
        <v>0</v>
      </c>
      <c r="AO83" s="124"/>
      <c r="AP83" s="111"/>
      <c r="AQ83" s="111"/>
      <c r="AR83" s="111"/>
      <c r="AS83" s="111"/>
      <c r="AT83" s="111"/>
      <c r="AU83" s="111"/>
      <c r="AV83" s="118"/>
      <c r="AW83" s="118"/>
      <c r="AX83" s="111"/>
      <c r="AY83" s="111"/>
    </row>
    <row r="84" spans="1:51" s="2" customFormat="1" ht="12.75">
      <c r="A84" s="107" t="s">
        <v>59</v>
      </c>
      <c r="B84" s="55" t="s">
        <v>112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53">
        <f t="shared" si="4"/>
        <v>0</v>
      </c>
      <c r="AH84" s="111">
        <v>4.8</v>
      </c>
      <c r="AI84" s="112"/>
      <c r="AJ84" s="113">
        <f>PRODUCT(AG84,AH84)</f>
        <v>0</v>
      </c>
      <c r="AK84" s="111"/>
      <c r="AL84" s="115">
        <v>145</v>
      </c>
      <c r="AM84" s="115"/>
      <c r="AN84" s="128">
        <f>PRODUCT(AG84,AL84)</f>
        <v>0</v>
      </c>
      <c r="AO84" s="128"/>
      <c r="AP84" s="111"/>
      <c r="AQ84" s="111"/>
      <c r="AR84" s="111"/>
      <c r="AS84" s="111"/>
      <c r="AT84" s="111"/>
      <c r="AU84" s="118"/>
      <c r="AV84" s="118"/>
      <c r="AW84" s="118"/>
      <c r="AX84" s="111"/>
      <c r="AY84" s="111"/>
    </row>
    <row r="85" spans="1:51" s="2" customFormat="1" ht="12.75">
      <c r="A85" s="108"/>
      <c r="B85" s="62"/>
      <c r="C85" s="109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47"/>
      <c r="AH85" s="111"/>
      <c r="AI85" s="111"/>
      <c r="AJ85" s="113"/>
      <c r="AK85" s="111"/>
      <c r="AL85" s="115"/>
      <c r="AM85" s="115"/>
      <c r="AN85" s="128"/>
      <c r="AO85" s="128"/>
      <c r="AP85" s="111"/>
      <c r="AQ85" s="111"/>
      <c r="AR85" s="111"/>
      <c r="AS85" s="111"/>
      <c r="AT85" s="111"/>
      <c r="AU85" s="118"/>
      <c r="AV85" s="118"/>
      <c r="AW85" s="118"/>
      <c r="AX85" s="111"/>
      <c r="AY85" s="111"/>
    </row>
    <row r="86" spans="1:51" s="2" customFormat="1" ht="13.5" thickBot="1">
      <c r="A86" s="108"/>
      <c r="B86" s="62"/>
      <c r="C86" s="109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47"/>
      <c r="AH86" s="111"/>
      <c r="AI86" s="111"/>
      <c r="AJ86" s="113"/>
      <c r="AK86" s="111"/>
      <c r="AL86" s="115"/>
      <c r="AM86" s="115"/>
      <c r="AN86" s="135"/>
      <c r="AO86" s="135"/>
      <c r="AP86" s="111"/>
      <c r="AQ86" s="111"/>
      <c r="AR86" s="118"/>
      <c r="AS86" s="118"/>
      <c r="AT86" s="118"/>
      <c r="AU86" s="118"/>
      <c r="AV86" s="118"/>
      <c r="AW86" s="118"/>
      <c r="AX86" s="111"/>
      <c r="AY86" s="111"/>
    </row>
    <row r="87" spans="1:51" s="2" customFormat="1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187"/>
      <c r="AI87" s="188"/>
      <c r="AJ87" s="189"/>
      <c r="AK87" s="190"/>
      <c r="AL87" s="111"/>
      <c r="AM87" s="191"/>
      <c r="AN87" s="170"/>
      <c r="AO87" s="171"/>
      <c r="AP87" s="111"/>
      <c r="AQ87" s="111"/>
      <c r="AR87" s="111"/>
      <c r="AS87" s="111"/>
      <c r="AT87" s="111"/>
      <c r="AU87" s="118"/>
      <c r="AV87" s="118"/>
      <c r="AW87" s="118"/>
      <c r="AX87" s="111"/>
      <c r="AY87" s="111"/>
    </row>
    <row r="88" spans="1:51" ht="12.7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47"/>
      <c r="AH88" s="192"/>
      <c r="AI88" s="193" t="s">
        <v>135</v>
      </c>
      <c r="AJ88" s="194">
        <f>SUM(AJ6:AJ84)</f>
        <v>0</v>
      </c>
      <c r="AK88" s="195" t="s">
        <v>136</v>
      </c>
      <c r="AL88" s="196"/>
      <c r="AM88" s="197" t="s">
        <v>138</v>
      </c>
      <c r="AN88" s="198">
        <f>SUM(AN8:AN84)</f>
        <v>0</v>
      </c>
      <c r="AO88" s="199" t="s">
        <v>79</v>
      </c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</row>
    <row r="89" spans="34:51" ht="13.5" thickBot="1">
      <c r="AH89" s="192"/>
      <c r="AI89" s="200" t="s">
        <v>137</v>
      </c>
      <c r="AJ89" s="201"/>
      <c r="AK89" s="202"/>
      <c r="AL89" s="167"/>
      <c r="AM89" s="183" t="s">
        <v>137</v>
      </c>
      <c r="AN89" s="203"/>
      <c r="AO89" s="204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</row>
  </sheetData>
  <sheetProtection password="D0EF" sheet="1" objects="1" scenarios="1"/>
  <mergeCells count="9">
    <mergeCell ref="A19:A20"/>
    <mergeCell ref="A75:A77"/>
    <mergeCell ref="J4:K4"/>
    <mergeCell ref="S4:X4"/>
    <mergeCell ref="AQ4:AY5"/>
    <mergeCell ref="J5:K5"/>
    <mergeCell ref="A11:A12"/>
    <mergeCell ref="A13:A14"/>
    <mergeCell ref="AK4:AK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Users</dc:creator>
  <cp:keywords/>
  <dc:description/>
  <cp:lastModifiedBy>MAXWELL</cp:lastModifiedBy>
  <cp:lastPrinted>2014-11-28T15:34:58Z</cp:lastPrinted>
  <dcterms:created xsi:type="dcterms:W3CDTF">2008-09-12T21:04:47Z</dcterms:created>
  <dcterms:modified xsi:type="dcterms:W3CDTF">2016-10-18T18:14:24Z</dcterms:modified>
  <cp:category/>
  <cp:version/>
  <cp:contentType/>
  <cp:contentStatus/>
</cp:coreProperties>
</file>